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harts/chart1.xml" ContentType="application/vnd.openxmlformats-officedocument.drawingml.chart+xml"/>
  <Override PartName="/xl/charts/style1.xml" ContentType="application/vnd.ms-office.chartstyle+xml"/>
  <Override PartName="/xl/charts/colors1.xml" ContentType="application/vnd.ms-office.chartcolorstyle+xml"/>
  <Override PartName="/xl/charts/chart2.xml" ContentType="application/vnd.openxmlformats-officedocument.drawingml.chart+xml"/>
  <Override PartName="/xl/charts/style2.xml" ContentType="application/vnd.ms-office.chartstyle+xml"/>
  <Override PartName="/xl/charts/colors2.xml" ContentType="application/vnd.ms-office.chartcolorstyle+xml"/>
  <Override PartName="/xl/featurePropertyBag/featurePropertyBag.xml" ContentType="application/vnd.ms-excel.featurepropertyba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30026"/>
  <workbookPr/>
  <mc:AlternateContent xmlns:mc="http://schemas.openxmlformats.org/markup-compatibility/2006">
    <mc:Choice Requires="x15">
      <x15ac:absPath xmlns:x15ac="http://schemas.microsoft.com/office/spreadsheetml/2010/11/ac" url="C:\Users\FinanceiroBornSales\BornSales Dropbox\Previsão de Recalques\10. bc-ets\bc-ets 02\2. Participações\2. Input Fase 02\"/>
    </mc:Choice>
  </mc:AlternateContent>
  <xr:revisionPtr revIDLastSave="0" documentId="13_ncr:1_{6C6BE3AB-1147-4795-B070-053C122DFCF3}" xr6:coauthVersionLast="47" xr6:coauthVersionMax="47" xr10:uidLastSave="{00000000-0000-0000-0000-000000000000}"/>
  <bookViews>
    <workbookView xWindow="-90" yWindow="-90" windowWidth="19380" windowHeight="10260" xr2:uid="{00000000-000D-0000-FFFF-FFFF00000000}"/>
  </bookViews>
  <sheets>
    <sheet name="Phase2" sheetId="2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Y65" i="2" l="1"/>
  <c r="Y64" i="2"/>
  <c r="Y63" i="2"/>
  <c r="Y62" i="2"/>
  <c r="Y46" i="2"/>
  <c r="Y45" i="2"/>
  <c r="Y23" i="2"/>
  <c r="Y24" i="2"/>
  <c r="Y25" i="2"/>
  <c r="Y26" i="2"/>
  <c r="Y27" i="2"/>
  <c r="Y28" i="2"/>
  <c r="Y29" i="2"/>
  <c r="Y30" i="2"/>
  <c r="Y31" i="2"/>
  <c r="Y32" i="2"/>
  <c r="Y33" i="2"/>
  <c r="Y34" i="2"/>
  <c r="Y35" i="2"/>
  <c r="Y36" i="2"/>
  <c r="Y37" i="2"/>
  <c r="Y38" i="2"/>
  <c r="Y39" i="2"/>
  <c r="Y40" i="2"/>
  <c r="Y41" i="2"/>
  <c r="Y42" i="2"/>
  <c r="Y43" i="2"/>
  <c r="Y44" i="2"/>
  <c r="Y22" i="2"/>
  <c r="Y21" i="2"/>
  <c r="Y20" i="2"/>
  <c r="Y19" i="2"/>
  <c r="X40" i="2"/>
  <c r="X41" i="2"/>
  <c r="X42" i="2"/>
  <c r="X43" i="2"/>
  <c r="X44" i="2"/>
  <c r="X45" i="2"/>
  <c r="X23" i="2"/>
  <c r="X24" i="2"/>
  <c r="X25" i="2"/>
  <c r="X26" i="2"/>
  <c r="X27" i="2"/>
  <c r="X28" i="2"/>
  <c r="X29" i="2"/>
  <c r="X30" i="2"/>
  <c r="X31" i="2"/>
  <c r="X32" i="2"/>
  <c r="X33" i="2"/>
  <c r="X34" i="2"/>
  <c r="X35" i="2"/>
  <c r="X36" i="2"/>
  <c r="X37" i="2"/>
  <c r="X38" i="2"/>
  <c r="X39" i="2"/>
  <c r="X22" i="2"/>
  <c r="Y66" i="2"/>
  <c r="Y47" i="2"/>
  <c r="Y48" i="2"/>
  <c r="Y49" i="2"/>
  <c r="Y50" i="2"/>
  <c r="Y51" i="2"/>
  <c r="Y52" i="2"/>
  <c r="Y53" i="2"/>
  <c r="Y54" i="2"/>
  <c r="Y55" i="2"/>
  <c r="Y56" i="2"/>
  <c r="Y57" i="2"/>
  <c r="Y58" i="2"/>
  <c r="Y59" i="2"/>
  <c r="Y60" i="2"/>
  <c r="Y61" i="2"/>
  <c r="Y16" i="2"/>
  <c r="Y17" i="2"/>
  <c r="Y18" i="2"/>
  <c r="Y15" i="2"/>
  <c r="Y14" i="2"/>
  <c r="Y13" i="2"/>
  <c r="Y12" i="2"/>
  <c r="Y11" i="2"/>
  <c r="Y10" i="2"/>
  <c r="Y9" i="2"/>
  <c r="P3" i="2"/>
  <c r="B13" i="2" s="1"/>
  <c r="X21" i="2" l="1"/>
  <c r="B83" i="2"/>
  <c r="B55" i="2"/>
  <c r="B94" i="2"/>
  <c r="B22" i="2"/>
  <c r="Q3" i="2"/>
  <c r="Q6" i="2"/>
  <c r="Q5" i="2"/>
  <c r="Q4" i="2"/>
  <c r="B80" i="2"/>
  <c r="B81" i="2"/>
  <c r="B82" i="2"/>
  <c r="B27" i="2"/>
  <c r="B23" i="2"/>
  <c r="X19" i="2" s="1"/>
  <c r="C11" i="2"/>
  <c r="B24" i="2"/>
  <c r="X20" i="2" s="1"/>
  <c r="D6" i="2"/>
  <c r="B18" i="2"/>
  <c r="B17" i="2"/>
  <c r="B16" i="2"/>
  <c r="B15" i="2"/>
</calcChain>
</file>

<file path=xl/sharedStrings.xml><?xml version="1.0" encoding="utf-8"?>
<sst xmlns="http://schemas.openxmlformats.org/spreadsheetml/2006/main" count="48" uniqueCount="42">
  <si>
    <t>Q [kN]</t>
  </si>
  <si>
    <t>z [m]</t>
  </si>
  <si>
    <t>s [mm]</t>
  </si>
  <si>
    <t>E-mail</t>
  </si>
  <si>
    <t>Select language:</t>
  </si>
  <si>
    <t>Idioma</t>
  </si>
  <si>
    <t>Formação</t>
  </si>
  <si>
    <t>BALNEÁRIO CAMBORIÚ
EXPERIMENTAL TESTING SITE 02</t>
  </si>
  <si>
    <t>English</t>
  </si>
  <si>
    <t>Predictor Full Name</t>
  </si>
  <si>
    <t>State / Country</t>
  </si>
  <si>
    <t>Affiliation/Company</t>
  </si>
  <si>
    <t>Educational Degree</t>
  </si>
  <si>
    <t>SPT</t>
  </si>
  <si>
    <t>SCPTu</t>
  </si>
  <si>
    <t>DMT</t>
  </si>
  <si>
    <t>Notice</t>
  </si>
  <si>
    <t>Design Description</t>
  </si>
  <si>
    <t>CPT</t>
  </si>
  <si>
    <t>Axial load distribution along the pile at the predicted failure load z =0</t>
  </si>
  <si>
    <t>Axial load distribution along the pile at the predicted failure load z =1</t>
  </si>
  <si>
    <t>Axial load distribution along the pile at the predicted failure load z =2</t>
  </si>
  <si>
    <t>Axial load distribution along the pile at the predicted failure load z =3</t>
  </si>
  <si>
    <t>Axial load distribution along the pile at the predicted failure load z =4</t>
  </si>
  <si>
    <t>Axial load distribution along the pile at the predicted failure load z =5</t>
  </si>
  <si>
    <t>Axial load distribution along the pile at the predicted failure load z =6</t>
  </si>
  <si>
    <t>Axial load distribution along the pile at the predicted failure load z =11</t>
  </si>
  <si>
    <t>Axial load distribution along the pile at the predicted failure load z =12</t>
  </si>
  <si>
    <t>Axial load distribution along the pile at the predicted failure load z =13</t>
  </si>
  <si>
    <t>Axial load distribution along the pile at the predicted failure load z =14</t>
  </si>
  <si>
    <t>Axial load distribution along the pile at the predicted failure load z =15</t>
  </si>
  <si>
    <t>Axial load distribution along the pile at the predicted failure load z =16</t>
  </si>
  <si>
    <t>Axial load distribution along the pile at the predicted failure load z =17</t>
  </si>
  <si>
    <t>Axial load distribution along the pile at the predicted failure load z =18</t>
  </si>
  <si>
    <t>Axial load distribution along the pile at the predicted failure load z =19</t>
  </si>
  <si>
    <t>Axial load distribution along the pile at the predicted failure load z =20</t>
  </si>
  <si>
    <t>Ultimate or failure load (kN):</t>
  </si>
  <si>
    <t>Ultimate shaft resistance (kN):</t>
  </si>
  <si>
    <t>Ultimate end-bearing resistance (kN):</t>
  </si>
  <si>
    <t>Phase 2</t>
  </si>
  <si>
    <r>
      <t>f</t>
    </r>
    <r>
      <rPr>
        <b/>
        <vertAlign val="subscript"/>
        <sz val="11"/>
        <color theme="1"/>
        <rFont val="Arial"/>
        <family val="2"/>
      </rPr>
      <t>ck</t>
    </r>
  </si>
  <si>
    <t>50 MPa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</si>
</sst>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9" x14ac:knownFonts="1">
    <font>
      <sz val="11"/>
      <color theme="1"/>
      <name val="Calibri"/>
      <family val="2"/>
      <scheme val="minor"/>
    </font>
    <font>
      <b/>
      <sz val="14"/>
      <color theme="1"/>
      <name val="Arial"/>
      <family val="2"/>
    </font>
    <font>
      <sz val="11"/>
      <color theme="1"/>
      <name val="Arial"/>
      <family val="2"/>
    </font>
    <font>
      <b/>
      <sz val="11"/>
      <color theme="1"/>
      <name val="Arial"/>
      <family val="2"/>
    </font>
    <font>
      <b/>
      <i/>
      <sz val="11"/>
      <color theme="1"/>
      <name val="Arial"/>
      <family val="2"/>
    </font>
    <font>
      <i/>
      <sz val="10"/>
      <color theme="1"/>
      <name val="Arial"/>
      <family val="2"/>
    </font>
    <font>
      <i/>
      <sz val="9"/>
      <color theme="1"/>
      <name val="Arial"/>
      <family val="2"/>
    </font>
    <font>
      <b/>
      <vertAlign val="subscript"/>
      <sz val="11"/>
      <color theme="1"/>
      <name val="Arial"/>
      <family val="2"/>
    </font>
    <font>
      <b/>
      <sz val="11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3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34">
    <border>
      <left/>
      <right/>
      <top/>
      <bottom/>
      <diagonal/>
    </border>
    <border>
      <left/>
      <right/>
      <top style="thin">
        <color theme="3" tint="0.59999389629810485"/>
      </top>
      <bottom/>
      <diagonal/>
    </border>
    <border>
      <left/>
      <right/>
      <top style="medium">
        <color indexed="64"/>
      </top>
      <bottom style="thin">
        <color theme="3" tint="0.59999389629810485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theme="3" tint="0.59999389629810485"/>
      </top>
      <bottom style="thin">
        <color theme="3" tint="0.59999389629810485"/>
      </bottom>
      <diagonal/>
    </border>
    <border>
      <left/>
      <right/>
      <top/>
      <bottom style="thin">
        <color theme="3" tint="0.59999389629810485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/>
      <bottom style="thin">
        <color theme="3" tint="0.59999389629810485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theme="3" tint="0.59999389629810485"/>
      </bottom>
      <diagonal/>
    </border>
    <border>
      <left/>
      <right style="medium">
        <color indexed="64"/>
      </right>
      <top style="medium">
        <color indexed="64"/>
      </top>
      <bottom style="thin">
        <color theme="3" tint="0.59999389629810485"/>
      </bottom>
      <diagonal/>
    </border>
    <border>
      <left style="medium">
        <color indexed="64"/>
      </left>
      <right/>
      <top style="thin">
        <color theme="3" tint="0.59999389629810485"/>
      </top>
      <bottom style="thin">
        <color theme="3" tint="0.59999389629810485"/>
      </bottom>
      <diagonal/>
    </border>
    <border>
      <left/>
      <right style="medium">
        <color indexed="64"/>
      </right>
      <top style="thin">
        <color theme="3" tint="0.59999389629810485"/>
      </top>
      <bottom style="thin">
        <color theme="3" tint="0.59999389629810485"/>
      </bottom>
      <diagonal/>
    </border>
    <border>
      <left style="medium">
        <color indexed="64"/>
      </left>
      <right/>
      <top style="thin">
        <color theme="3" tint="0.59999389629810485"/>
      </top>
      <bottom/>
      <diagonal/>
    </border>
    <border>
      <left style="medium">
        <color indexed="64"/>
      </left>
      <right/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96">
    <xf numFmtId="0" fontId="0" fillId="0" borderId="0" xfId="0"/>
    <xf numFmtId="0" fontId="2" fillId="2" borderId="0" xfId="0" applyFont="1" applyFill="1"/>
    <xf numFmtId="0" fontId="2" fillId="2" borderId="0" xfId="0" applyFont="1" applyFill="1" applyAlignment="1">
      <alignment vertical="top"/>
    </xf>
    <xf numFmtId="0" fontId="3" fillId="2" borderId="0" xfId="0" applyFont="1" applyFill="1" applyAlignment="1">
      <alignment vertical="center"/>
    </xf>
    <xf numFmtId="0" fontId="2" fillId="2" borderId="5" xfId="0" applyFont="1" applyFill="1" applyBorder="1" applyAlignment="1">
      <alignment horizontal="center"/>
    </xf>
    <xf numFmtId="0" fontId="2" fillId="3" borderId="6" xfId="0" applyFont="1" applyFill="1" applyBorder="1"/>
    <xf numFmtId="0" fontId="3" fillId="2" borderId="0" xfId="0" applyFont="1" applyFill="1"/>
    <xf numFmtId="0" fontId="4" fillId="2" borderId="8" xfId="0" applyFont="1" applyFill="1" applyBorder="1" applyAlignment="1">
      <alignment horizontal="center"/>
    </xf>
    <xf numFmtId="0" fontId="4" fillId="2" borderId="9" xfId="0" applyFont="1" applyFill="1" applyBorder="1" applyAlignment="1">
      <alignment horizontal="center"/>
    </xf>
    <xf numFmtId="0" fontId="2" fillId="2" borderId="11" xfId="0" applyFont="1" applyFill="1" applyBorder="1" applyAlignment="1">
      <alignment horizontal="center"/>
    </xf>
    <xf numFmtId="0" fontId="3" fillId="2" borderId="0" xfId="0" applyFont="1" applyFill="1" applyAlignment="1">
      <alignment horizontal="center"/>
    </xf>
    <xf numFmtId="0" fontId="3" fillId="2" borderId="0" xfId="0" applyFont="1" applyFill="1" applyAlignment="1">
      <alignment horizontal="left" vertical="center"/>
    </xf>
    <xf numFmtId="0" fontId="2" fillId="2" borderId="0" xfId="0" applyFont="1" applyFill="1" applyAlignment="1">
      <alignment horizontal="center"/>
    </xf>
    <xf numFmtId="0" fontId="0" fillId="0" borderId="0" xfId="0" applyAlignment="1">
      <alignment horizontal="centerContinuous"/>
    </xf>
    <xf numFmtId="0" fontId="3" fillId="2" borderId="15" xfId="0" applyFont="1" applyFill="1" applyBorder="1" applyAlignment="1">
      <alignment vertical="center"/>
    </xf>
    <xf numFmtId="0" fontId="3" fillId="2" borderId="16" xfId="0" applyFont="1" applyFill="1" applyBorder="1" applyAlignment="1">
      <alignment vertical="center"/>
    </xf>
    <xf numFmtId="0" fontId="3" fillId="2" borderId="0" xfId="0" applyFont="1" applyFill="1" applyAlignment="1">
      <alignment vertical="top"/>
    </xf>
    <xf numFmtId="0" fontId="1" fillId="2" borderId="13" xfId="0" applyFont="1" applyFill="1" applyBorder="1" applyAlignment="1">
      <alignment vertical="center" wrapText="1"/>
    </xf>
    <xf numFmtId="0" fontId="1" fillId="2" borderId="4" xfId="0" applyFont="1" applyFill="1" applyBorder="1" applyAlignment="1">
      <alignment vertical="center" wrapText="1"/>
    </xf>
    <xf numFmtId="0" fontId="1" fillId="2" borderId="15" xfId="0" applyFont="1" applyFill="1" applyBorder="1" applyAlignment="1">
      <alignment vertical="center" wrapText="1"/>
    </xf>
    <xf numFmtId="0" fontId="1" fillId="2" borderId="0" xfId="0" applyFont="1" applyFill="1" applyAlignment="1">
      <alignment vertical="center" wrapText="1"/>
    </xf>
    <xf numFmtId="0" fontId="3" fillId="2" borderId="15" xfId="0" applyFont="1" applyFill="1" applyBorder="1" applyAlignment="1">
      <alignment vertical="top" wrapText="1"/>
    </xf>
    <xf numFmtId="0" fontId="3" fillId="2" borderId="0" xfId="0" applyFont="1" applyFill="1" applyAlignment="1">
      <alignment vertical="top" wrapText="1"/>
    </xf>
    <xf numFmtId="0" fontId="2" fillId="2" borderId="15" xfId="0" applyFont="1" applyFill="1" applyBorder="1"/>
    <xf numFmtId="0" fontId="2" fillId="2" borderId="16" xfId="0" applyFont="1" applyFill="1" applyBorder="1"/>
    <xf numFmtId="0" fontId="5" fillId="2" borderId="0" xfId="0" applyFont="1" applyFill="1" applyAlignment="1" applyProtection="1">
      <alignment vertical="center"/>
      <protection locked="0"/>
    </xf>
    <xf numFmtId="0" fontId="5" fillId="2" borderId="0" xfId="0" applyFont="1" applyFill="1" applyAlignment="1">
      <alignment vertical="center"/>
    </xf>
    <xf numFmtId="0" fontId="2" fillId="2" borderId="0" xfId="0" applyFont="1" applyFill="1" applyAlignment="1">
      <alignment horizontal="center" vertical="center"/>
    </xf>
    <xf numFmtId="0" fontId="2" fillId="2" borderId="16" xfId="0" applyFont="1" applyFill="1" applyBorder="1" applyAlignment="1">
      <alignment horizontal="center" vertical="center"/>
    </xf>
    <xf numFmtId="0" fontId="2" fillId="3" borderId="29" xfId="0" applyFont="1" applyFill="1" applyBorder="1"/>
    <xf numFmtId="0" fontId="3" fillId="2" borderId="15" xfId="0" applyFont="1" applyFill="1" applyBorder="1" applyAlignment="1">
      <alignment horizontal="left" vertical="center"/>
    </xf>
    <xf numFmtId="0" fontId="3" fillId="2" borderId="15" xfId="0" applyFont="1" applyFill="1" applyBorder="1"/>
    <xf numFmtId="0" fontId="0" fillId="0" borderId="16" xfId="0" applyBorder="1"/>
    <xf numFmtId="0" fontId="3" fillId="2" borderId="15" xfId="0" applyFont="1" applyFill="1" applyBorder="1" applyAlignment="1">
      <alignment vertical="top"/>
    </xf>
    <xf numFmtId="0" fontId="3" fillId="2" borderId="16" xfId="0" applyFont="1" applyFill="1" applyBorder="1" applyAlignment="1">
      <alignment vertical="top"/>
    </xf>
    <xf numFmtId="4" fontId="2" fillId="3" borderId="20" xfId="0" applyNumberFormat="1" applyFont="1" applyFill="1" applyBorder="1" applyAlignment="1" applyProtection="1">
      <alignment horizontal="center"/>
      <protection locked="0"/>
    </xf>
    <xf numFmtId="4" fontId="2" fillId="3" borderId="10" xfId="0" applyNumberFormat="1" applyFont="1" applyFill="1" applyBorder="1" applyAlignment="1" applyProtection="1">
      <alignment horizontal="center"/>
      <protection locked="0"/>
    </xf>
    <xf numFmtId="4" fontId="2" fillId="3" borderId="12" xfId="0" applyNumberFormat="1" applyFont="1" applyFill="1" applyBorder="1" applyAlignment="1" applyProtection="1">
      <alignment horizontal="center"/>
      <protection locked="0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top"/>
    </xf>
    <xf numFmtId="4" fontId="0" fillId="0" borderId="0" xfId="0" applyNumberFormat="1" applyAlignment="1">
      <alignment horizontal="center"/>
    </xf>
    <xf numFmtId="0" fontId="2" fillId="2" borderId="15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2" fillId="3" borderId="6" xfId="0" applyFont="1" applyFill="1" applyBorder="1" applyProtection="1">
      <protection locked="0"/>
      <extLst>
        <ext xmlns:xfpb="http://schemas.microsoft.com/office/spreadsheetml/2022/featurepropertybag" uri="{C7286773-470A-42A8-94C5-96B5CB345126}">
          <xfpb:xfComplement i="0"/>
        </ext>
      </extLst>
    </xf>
    <xf numFmtId="0" fontId="3" fillId="2" borderId="5" xfId="0" applyFont="1" applyFill="1" applyBorder="1" applyAlignment="1">
      <alignment horizontal="left" vertical="center"/>
    </xf>
    <xf numFmtId="0" fontId="3" fillId="2" borderId="20" xfId="0" applyFont="1" applyFill="1" applyBorder="1" applyAlignment="1">
      <alignment horizontal="left" vertical="center"/>
    </xf>
    <xf numFmtId="0" fontId="3" fillId="2" borderId="15" xfId="0" applyFont="1" applyFill="1" applyBorder="1" applyAlignment="1">
      <alignment horizontal="left" vertical="center"/>
    </xf>
    <xf numFmtId="0" fontId="3" fillId="2" borderId="0" xfId="0" applyFont="1" applyFill="1" applyAlignment="1">
      <alignment horizontal="left" vertical="center"/>
    </xf>
    <xf numFmtId="0" fontId="1" fillId="2" borderId="4" xfId="0" applyFont="1" applyFill="1" applyBorder="1" applyAlignment="1">
      <alignment horizontal="center" vertical="center" wrapText="1"/>
    </xf>
    <xf numFmtId="0" fontId="1" fillId="2" borderId="14" xfId="0" applyFont="1" applyFill="1" applyBorder="1" applyAlignment="1">
      <alignment horizontal="center" vertical="center" wrapText="1"/>
    </xf>
    <xf numFmtId="0" fontId="1" fillId="2" borderId="0" xfId="0" applyFont="1" applyFill="1" applyAlignment="1">
      <alignment horizontal="center" vertical="center" wrapText="1"/>
    </xf>
    <xf numFmtId="0" fontId="1" fillId="2" borderId="16" xfId="0" applyFont="1" applyFill="1" applyBorder="1" applyAlignment="1">
      <alignment horizontal="center" vertical="center" wrapText="1"/>
    </xf>
    <xf numFmtId="0" fontId="3" fillId="2" borderId="0" xfId="0" applyFont="1" applyFill="1" applyAlignment="1">
      <alignment horizontal="center" vertical="top" wrapText="1"/>
    </xf>
    <xf numFmtId="0" fontId="3" fillId="2" borderId="16" xfId="0" applyFont="1" applyFill="1" applyBorder="1" applyAlignment="1">
      <alignment horizontal="center" vertical="top" wrapText="1"/>
    </xf>
    <xf numFmtId="0" fontId="4" fillId="2" borderId="0" xfId="0" applyFont="1" applyFill="1" applyAlignment="1">
      <alignment horizontal="center" vertical="top" wrapText="1"/>
    </xf>
    <xf numFmtId="0" fontId="4" fillId="2" borderId="16" xfId="0" applyFont="1" applyFill="1" applyBorder="1" applyAlignment="1">
      <alignment horizontal="center" vertical="top" wrapText="1"/>
    </xf>
    <xf numFmtId="0" fontId="3" fillId="2" borderId="15" xfId="0" applyFont="1" applyFill="1" applyBorder="1" applyAlignment="1">
      <alignment horizontal="left" vertical="top"/>
    </xf>
    <xf numFmtId="0" fontId="3" fillId="2" borderId="0" xfId="0" applyFont="1" applyFill="1" applyAlignment="1">
      <alignment horizontal="left" vertical="top"/>
    </xf>
    <xf numFmtId="0" fontId="3" fillId="2" borderId="17" xfId="0" applyFont="1" applyFill="1" applyBorder="1" applyAlignment="1">
      <alignment horizontal="center" vertical="center"/>
    </xf>
    <xf numFmtId="0" fontId="3" fillId="2" borderId="3" xfId="0" applyFont="1" applyFill="1" applyBorder="1" applyAlignment="1">
      <alignment horizontal="center" vertical="center"/>
    </xf>
    <xf numFmtId="0" fontId="3" fillId="2" borderId="18" xfId="0" applyFont="1" applyFill="1" applyBorder="1" applyAlignment="1">
      <alignment horizontal="center" vertical="center"/>
    </xf>
    <xf numFmtId="0" fontId="3" fillId="2" borderId="26" xfId="0" applyFont="1" applyFill="1" applyBorder="1" applyAlignment="1">
      <alignment horizontal="center" vertical="center"/>
    </xf>
    <xf numFmtId="0" fontId="3" fillId="2" borderId="2" xfId="0" applyFont="1" applyFill="1" applyBorder="1" applyAlignment="1">
      <alignment horizontal="center" vertical="center"/>
    </xf>
    <xf numFmtId="0" fontId="3" fillId="2" borderId="28" xfId="0" applyFont="1" applyFill="1" applyBorder="1" applyAlignment="1">
      <alignment horizontal="center" vertical="center"/>
    </xf>
    <xf numFmtId="0" fontId="3" fillId="2" borderId="6" xfId="0" applyFont="1" applyFill="1" applyBorder="1" applyAlignment="1">
      <alignment horizontal="center" vertical="center"/>
    </xf>
    <xf numFmtId="0" fontId="2" fillId="3" borderId="2" xfId="0" applyFont="1" applyFill="1" applyBorder="1" applyAlignment="1" applyProtection="1">
      <alignment horizontal="left"/>
      <protection locked="0"/>
    </xf>
    <xf numFmtId="0" fontId="2" fillId="3" borderId="27" xfId="0" applyFont="1" applyFill="1" applyBorder="1" applyAlignment="1" applyProtection="1">
      <alignment horizontal="left"/>
      <protection locked="0"/>
    </xf>
    <xf numFmtId="0" fontId="2" fillId="3" borderId="6" xfId="0" applyFont="1" applyFill="1" applyBorder="1" applyAlignment="1" applyProtection="1">
      <alignment horizontal="left"/>
      <protection locked="0"/>
    </xf>
    <xf numFmtId="0" fontId="2" fillId="3" borderId="29" xfId="0" applyFont="1" applyFill="1" applyBorder="1" applyAlignment="1" applyProtection="1">
      <alignment horizontal="left"/>
      <protection locked="0"/>
    </xf>
    <xf numFmtId="0" fontId="6" fillId="2" borderId="5" xfId="0" applyFont="1" applyFill="1" applyBorder="1" applyAlignment="1">
      <alignment horizontal="left" vertical="center" wrapText="1"/>
    </xf>
    <xf numFmtId="0" fontId="6" fillId="2" borderId="20" xfId="0" applyFont="1" applyFill="1" applyBorder="1" applyAlignment="1">
      <alignment horizontal="left" vertical="center" wrapText="1"/>
    </xf>
    <xf numFmtId="0" fontId="6" fillId="2" borderId="11" xfId="0" applyFont="1" applyFill="1" applyBorder="1" applyAlignment="1">
      <alignment horizontal="left" vertical="center" wrapText="1"/>
    </xf>
    <xf numFmtId="0" fontId="6" fillId="2" borderId="33" xfId="0" applyFont="1" applyFill="1" applyBorder="1" applyAlignment="1">
      <alignment horizontal="left" vertical="center" wrapText="1"/>
    </xf>
    <xf numFmtId="0" fontId="3" fillId="2" borderId="31" xfId="0" applyFont="1" applyFill="1" applyBorder="1" applyAlignment="1">
      <alignment horizontal="left" vertical="top"/>
    </xf>
    <xf numFmtId="0" fontId="3" fillId="2" borderId="21" xfId="0" applyFont="1" applyFill="1" applyBorder="1" applyAlignment="1">
      <alignment horizontal="left" vertical="top"/>
    </xf>
    <xf numFmtId="0" fontId="3" fillId="2" borderId="22" xfId="0" applyFont="1" applyFill="1" applyBorder="1" applyAlignment="1">
      <alignment horizontal="left" vertical="top"/>
    </xf>
    <xf numFmtId="0" fontId="3" fillId="2" borderId="23" xfId="0" applyFont="1" applyFill="1" applyBorder="1" applyAlignment="1">
      <alignment horizontal="left" vertical="top"/>
    </xf>
    <xf numFmtId="0" fontId="3" fillId="2" borderId="32" xfId="0" applyFont="1" applyFill="1" applyBorder="1" applyAlignment="1">
      <alignment horizontal="left" vertical="top"/>
    </xf>
    <xf numFmtId="0" fontId="3" fillId="2" borderId="24" xfId="0" applyFont="1" applyFill="1" applyBorder="1" applyAlignment="1">
      <alignment horizontal="left" vertical="top"/>
    </xf>
    <xf numFmtId="0" fontId="3" fillId="2" borderId="25" xfId="0" applyFont="1" applyFill="1" applyBorder="1" applyAlignment="1">
      <alignment horizontal="left" vertical="top"/>
    </xf>
    <xf numFmtId="0" fontId="2" fillId="3" borderId="20" xfId="0" applyFont="1" applyFill="1" applyBorder="1" applyAlignment="1" applyProtection="1">
      <alignment horizontal="left" vertical="center"/>
      <protection locked="0"/>
    </xf>
    <xf numFmtId="0" fontId="2" fillId="3" borderId="10" xfId="0" applyFont="1" applyFill="1" applyBorder="1" applyAlignment="1" applyProtection="1">
      <alignment horizontal="left" vertical="center"/>
      <protection locked="0"/>
    </xf>
    <xf numFmtId="0" fontId="2" fillId="3" borderId="33" xfId="0" applyFont="1" applyFill="1" applyBorder="1" applyAlignment="1" applyProtection="1">
      <alignment horizontal="left" vertical="center"/>
      <protection locked="0"/>
    </xf>
    <xf numFmtId="0" fontId="2" fillId="3" borderId="12" xfId="0" applyFont="1" applyFill="1" applyBorder="1" applyAlignment="1" applyProtection="1">
      <alignment horizontal="left" vertical="center"/>
      <protection locked="0"/>
    </xf>
    <xf numFmtId="0" fontId="3" fillId="2" borderId="30" xfId="0" applyFont="1" applyFill="1" applyBorder="1" applyAlignment="1">
      <alignment horizontal="center" vertical="center"/>
    </xf>
    <xf numFmtId="0" fontId="3" fillId="2" borderId="1" xfId="0" applyFont="1" applyFill="1" applyBorder="1" applyAlignment="1">
      <alignment horizontal="center" vertical="center"/>
    </xf>
    <xf numFmtId="0" fontId="3" fillId="2" borderId="15" xfId="0" applyFont="1" applyFill="1" applyBorder="1" applyAlignment="1">
      <alignment horizontal="center" vertical="center"/>
    </xf>
    <xf numFmtId="0" fontId="3" fillId="2" borderId="0" xfId="0" applyFont="1" applyFill="1" applyAlignment="1">
      <alignment horizontal="center" vertical="center"/>
    </xf>
    <xf numFmtId="0" fontId="3" fillId="2" borderId="19" xfId="0" applyFont="1" applyFill="1" applyBorder="1" applyAlignment="1">
      <alignment horizontal="center" vertical="center"/>
    </xf>
    <xf numFmtId="0" fontId="3" fillId="2" borderId="7" xfId="0" applyFont="1" applyFill="1" applyBorder="1" applyAlignment="1">
      <alignment horizontal="center" vertical="center"/>
    </xf>
    <xf numFmtId="0" fontId="3" fillId="2" borderId="17" xfId="0" applyFont="1" applyFill="1" applyBorder="1" applyAlignment="1">
      <alignment horizontal="left" vertical="center"/>
    </xf>
    <xf numFmtId="0" fontId="3" fillId="2" borderId="3" xfId="0" applyFont="1" applyFill="1" applyBorder="1" applyAlignment="1">
      <alignment horizontal="left" vertical="center"/>
    </xf>
    <xf numFmtId="0" fontId="3" fillId="2" borderId="13" xfId="0" applyFont="1" applyFill="1" applyBorder="1" applyAlignment="1">
      <alignment horizontal="left" vertical="center"/>
    </xf>
    <xf numFmtId="0" fontId="3" fillId="2" borderId="4" xfId="0" applyFont="1" applyFill="1" applyBorder="1" applyAlignment="1">
      <alignment horizontal="left" vertical="center"/>
    </xf>
    <xf numFmtId="0" fontId="8" fillId="4" borderId="3" xfId="0" applyFont="1" applyFill="1" applyBorder="1"/>
    <xf numFmtId="0" fontId="3" fillId="4" borderId="3" xfId="0" applyFont="1" applyFill="1" applyBorder="1"/>
    <xf numFmtId="0" fontId="3" fillId="4" borderId="18" xfId="0" applyFont="1" applyFill="1" applyBorder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microsoft.com/office/2022/11/relationships/FeaturePropertyBag" Target="featurePropertyBag/featurePropertyBag.xml"/><Relationship Id="rId4" Type="http://schemas.openxmlformats.org/officeDocument/2006/relationships/sharedStrings" Target="sharedStrings.xml"/></Relationships>
</file>

<file path=xl/charts/_rels/chart1.xml.rels><?xml version="1.0" encoding="UTF-8" standalone="yes"?>
<Relationships xmlns="http://schemas.openxmlformats.org/package/2006/relationships"><Relationship Id="rId2" Type="http://schemas.microsoft.com/office/2011/relationships/chartColorStyle" Target="colors1.xml"/><Relationship Id="rId1" Type="http://schemas.microsoft.com/office/2011/relationships/chartStyle" Target="style1.xml"/></Relationships>
</file>

<file path=xl/charts/_rels/chart2.xml.rels><?xml version="1.0" encoding="UTF-8" standalone="yes"?>
<Relationships xmlns="http://schemas.openxmlformats.org/package/2006/relationships"><Relationship Id="rId2" Type="http://schemas.microsoft.com/office/2011/relationships/chartColorStyle" Target="colors2.xml"/><Relationship Id="rId1" Type="http://schemas.microsoft.com/office/2011/relationships/chartStyle" Target="style2.xml"/></Relationships>
</file>

<file path=xl/charts/chart1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7900758404568976"/>
          <c:y val="0.20407264936381794"/>
          <c:w val="0.63445222484100472"/>
          <c:h val="0.74434392054353227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tx2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Phase2!$D$30:$D$53</c:f>
              <c:numCache>
                <c:formatCode>#,##0.00</c:formatCode>
                <c:ptCount val="24"/>
              </c:numCache>
            </c:numRef>
          </c:xVal>
          <c:yVal>
            <c:numRef>
              <c:f>Phase2!$C$30:$C$53</c:f>
              <c:numCache>
                <c:formatCode>General</c:formatCode>
                <c:ptCount val="24"/>
                <c:pt idx="0">
                  <c:v>0</c:v>
                </c:pt>
                <c:pt idx="1">
                  <c:v>2</c:v>
                </c:pt>
                <c:pt idx="2">
                  <c:v>4</c:v>
                </c:pt>
                <c:pt idx="3">
                  <c:v>6</c:v>
                </c:pt>
                <c:pt idx="4">
                  <c:v>8</c:v>
                </c:pt>
                <c:pt idx="5">
                  <c:v>10</c:v>
                </c:pt>
                <c:pt idx="6">
                  <c:v>12</c:v>
                </c:pt>
                <c:pt idx="7">
                  <c:v>14</c:v>
                </c:pt>
                <c:pt idx="8">
                  <c:v>16</c:v>
                </c:pt>
                <c:pt idx="9">
                  <c:v>18</c:v>
                </c:pt>
                <c:pt idx="10">
                  <c:v>20</c:v>
                </c:pt>
                <c:pt idx="11">
                  <c:v>22</c:v>
                </c:pt>
                <c:pt idx="12">
                  <c:v>24</c:v>
                </c:pt>
                <c:pt idx="13">
                  <c:v>30</c:v>
                </c:pt>
                <c:pt idx="14">
                  <c:v>36</c:v>
                </c:pt>
                <c:pt idx="15">
                  <c:v>42</c:v>
                </c:pt>
                <c:pt idx="16">
                  <c:v>48</c:v>
                </c:pt>
                <c:pt idx="17">
                  <c:v>54</c:v>
                </c:pt>
                <c:pt idx="18">
                  <c:v>60</c:v>
                </c:pt>
                <c:pt idx="19">
                  <c:v>66</c:v>
                </c:pt>
                <c:pt idx="20">
                  <c:v>72</c:v>
                </c:pt>
                <c:pt idx="21">
                  <c:v>78</c:v>
                </c:pt>
                <c:pt idx="22">
                  <c:v>84</c:v>
                </c:pt>
                <c:pt idx="23">
                  <c:v>90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A5A1-4621-BD2E-66D138078165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789264"/>
        <c:axId val="114787824"/>
      </c:scatterChart>
      <c:valAx>
        <c:axId val="11478926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1">
                    <a:solidFill>
                      <a:schemeClr val="tx1"/>
                    </a:solidFill>
                  </a:rPr>
                  <a:t>Q [kN]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4787824"/>
        <c:crosses val="autoZero"/>
        <c:crossBetween val="midCat"/>
      </c:valAx>
      <c:valAx>
        <c:axId val="114787824"/>
        <c:scaling>
          <c:orientation val="maxMin"/>
          <c:max val="90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1">
                    <a:solidFill>
                      <a:schemeClr val="tx1"/>
                    </a:solidFill>
                  </a:rPr>
                  <a:t>s [mm]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4789264"/>
        <c:crosses val="autoZero"/>
        <c:crossBetween val="midCat"/>
      </c:valAx>
      <c:spPr>
        <a:noFill/>
        <a:ln>
          <a:solidFill>
            <a:schemeClr val="accent1">
              <a:alpha val="99000"/>
            </a:schemeClr>
          </a:solidFill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hart2.xml><?xml version="1.0" encoding="utf-8"?>
<c:chartSpace xmlns:c="http://schemas.openxmlformats.org/drawingml/2006/chart" xmlns:a="http://schemas.openxmlformats.org/drawingml/2006/main" xmlns:r="http://schemas.openxmlformats.org/officeDocument/2006/relationships" xmlns:c16r2="http://schemas.microsoft.com/office/drawing/2015/06/chart">
  <c:date1904 val="0"/>
  <c:lang val="pt-BR"/>
  <c:roundedCorners val="0"/>
  <mc:AlternateContent xmlns:mc="http://schemas.openxmlformats.org/markup-compatibility/2006">
    <mc:Choice xmlns:c14="http://schemas.microsoft.com/office/drawing/2007/8/2/chart" Requires="c14">
      <c14:style val="105"/>
    </mc:Choice>
    <mc:Fallback>
      <c:style val="5"/>
    </mc:Fallback>
  </mc:AlternateContent>
  <c:chart>
    <c:autoTitleDeleted val="1"/>
    <c:plotArea>
      <c:layout>
        <c:manualLayout>
          <c:layoutTarget val="inner"/>
          <c:xMode val="edge"/>
          <c:yMode val="edge"/>
          <c:x val="0.25364266001560243"/>
          <c:y val="0.19520509326610644"/>
          <c:w val="0.59726018365711298"/>
          <c:h val="0.72223880802145224"/>
        </c:manualLayout>
      </c:layout>
      <c:scatterChart>
        <c:scatterStyle val="lineMarker"/>
        <c:varyColors val="0"/>
        <c:ser>
          <c:idx val="0"/>
          <c:order val="0"/>
          <c:spPr>
            <a:ln w="19050" cap="rnd">
              <a:solidFill>
                <a:schemeClr val="accent3"/>
              </a:solidFill>
              <a:round/>
            </a:ln>
            <a:effectLst/>
          </c:spPr>
          <c:marker>
            <c:symbol val="circle"/>
            <c:size val="5"/>
            <c:spPr>
              <a:solidFill>
                <a:schemeClr val="accent3"/>
              </a:solidFill>
              <a:ln w="9525">
                <a:solidFill>
                  <a:schemeClr val="tx2">
                    <a:lumMod val="60000"/>
                    <a:lumOff val="40000"/>
                  </a:schemeClr>
                </a:solidFill>
              </a:ln>
              <a:effectLst/>
            </c:spPr>
          </c:marker>
          <c:xVal>
            <c:numRef>
              <c:f>Phase2!$D$58:$D$78</c:f>
              <c:numCache>
                <c:formatCode>#,##0.00</c:formatCode>
                <c:ptCount val="21"/>
              </c:numCache>
            </c:numRef>
          </c:xVal>
          <c:yVal>
            <c:numRef>
              <c:f>Phase2!$C$58:$C$78</c:f>
              <c:numCache>
                <c:formatCode>General</c:formatCode>
                <c:ptCount val="21"/>
                <c:pt idx="0">
                  <c:v>0</c:v>
                </c:pt>
                <c:pt idx="1">
                  <c:v>1</c:v>
                </c:pt>
                <c:pt idx="2">
                  <c:v>2</c:v>
                </c:pt>
                <c:pt idx="3">
                  <c:v>3</c:v>
                </c:pt>
                <c:pt idx="4">
                  <c:v>4</c:v>
                </c:pt>
                <c:pt idx="5">
                  <c:v>5</c:v>
                </c:pt>
                <c:pt idx="6">
                  <c:v>6</c:v>
                </c:pt>
                <c:pt idx="7">
                  <c:v>7</c:v>
                </c:pt>
                <c:pt idx="8">
                  <c:v>8</c:v>
                </c:pt>
                <c:pt idx="9">
                  <c:v>9</c:v>
                </c:pt>
                <c:pt idx="10">
                  <c:v>10</c:v>
                </c:pt>
                <c:pt idx="11">
                  <c:v>11</c:v>
                </c:pt>
                <c:pt idx="12">
                  <c:v>12</c:v>
                </c:pt>
                <c:pt idx="13">
                  <c:v>13</c:v>
                </c:pt>
                <c:pt idx="14">
                  <c:v>14</c:v>
                </c:pt>
                <c:pt idx="15">
                  <c:v>15</c:v>
                </c:pt>
                <c:pt idx="16">
                  <c:v>16</c:v>
                </c:pt>
                <c:pt idx="17">
                  <c:v>17</c:v>
                </c:pt>
                <c:pt idx="18">
                  <c:v>18</c:v>
                </c:pt>
                <c:pt idx="19">
                  <c:v>19</c:v>
                </c:pt>
                <c:pt idx="20">
                  <c:v>20</c:v>
                </c:pt>
              </c:numCache>
            </c:numRef>
          </c:yVal>
          <c:smooth val="0"/>
          <c:extLst>
            <c:ext xmlns:c16="http://schemas.microsoft.com/office/drawing/2014/chart" uri="{C3380CC4-5D6E-409C-BE32-E72D297353CC}">
              <c16:uniqueId val="{00000000-8B31-402A-BF6A-B19013E9779C}"/>
            </c:ext>
          </c:extLst>
        </c:ser>
        <c:dLbls>
          <c:showLegendKey val="0"/>
          <c:showVal val="0"/>
          <c:showCatName val="0"/>
          <c:showSerName val="0"/>
          <c:showPercent val="0"/>
          <c:showBubbleSize val="0"/>
        </c:dLbls>
        <c:axId val="114789264"/>
        <c:axId val="114787824"/>
      </c:scatterChart>
      <c:valAx>
        <c:axId val="114789264"/>
        <c:scaling>
          <c:orientation val="minMax"/>
        </c:scaling>
        <c:delete val="0"/>
        <c:axPos val="t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1">
                    <a:solidFill>
                      <a:schemeClr val="tx1"/>
                    </a:solidFill>
                  </a:rPr>
                  <a:t>Q [kN]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#,##0.00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4787824"/>
        <c:crosses val="autoZero"/>
        <c:crossBetween val="midCat"/>
      </c:valAx>
      <c:valAx>
        <c:axId val="114787824"/>
        <c:scaling>
          <c:orientation val="maxMin"/>
        </c:scaling>
        <c:delete val="0"/>
        <c:axPos val="l"/>
        <c:majorGridlines>
          <c:spPr>
            <a:ln w="9525" cap="flat" cmpd="sng" algn="ctr">
              <a:solidFill>
                <a:schemeClr val="tx1">
                  <a:lumMod val="15000"/>
                  <a:lumOff val="85000"/>
                </a:schemeClr>
              </a:solidFill>
              <a:round/>
            </a:ln>
            <a:effectLst/>
          </c:spPr>
        </c:majorGridlines>
        <c:title>
          <c:tx>
            <c:rich>
              <a:bodyPr rot="-5400000" spcFirstLastPara="1" vertOverflow="ellipsis" vert="horz" wrap="square" anchor="ctr" anchorCtr="1"/>
              <a:lstStyle/>
              <a:p>
                <a:pPr>
                  <a:defRPr sz="1000" b="0" i="0" u="none" strike="noStrike" kern="1200" baseline="0">
                    <a:solidFill>
                      <a:schemeClr val="tx1"/>
                    </a:solidFill>
                    <a:latin typeface="+mn-lt"/>
                    <a:ea typeface="+mn-ea"/>
                    <a:cs typeface="+mn-cs"/>
                  </a:defRPr>
                </a:pPr>
                <a:r>
                  <a:rPr lang="pt-BR" sz="1400" b="1">
                    <a:solidFill>
                      <a:schemeClr val="tx1"/>
                    </a:solidFill>
                  </a:rPr>
                  <a:t>z [m]</a:t>
                </a:r>
              </a:p>
            </c:rich>
          </c:tx>
          <c:overlay val="0"/>
          <c:spPr>
            <a:noFill/>
            <a:ln>
              <a:noFill/>
            </a:ln>
            <a:effectLst/>
          </c:spPr>
          <c:txPr>
            <a:bodyPr rot="-5400000" spcFirstLastPara="1" vertOverflow="ellipsis" vert="horz" wrap="square" anchor="ctr" anchorCtr="1"/>
            <a:lstStyle/>
            <a:p>
              <a:pPr>
                <a:defRPr sz="1000" b="0" i="0" u="none" strike="noStrike" kern="1200" baseline="0">
                  <a:solidFill>
                    <a:schemeClr val="tx1"/>
                  </a:solidFill>
                  <a:latin typeface="+mn-lt"/>
                  <a:ea typeface="+mn-ea"/>
                  <a:cs typeface="+mn-cs"/>
                </a:defRPr>
              </a:pPr>
              <a:endParaRPr lang="pt-BR"/>
            </a:p>
          </c:txPr>
        </c:title>
        <c:numFmt formatCode="General" sourceLinked="1"/>
        <c:majorTickMark val="none"/>
        <c:minorTickMark val="none"/>
        <c:tickLblPos val="nextTo"/>
        <c:spPr>
          <a:noFill/>
          <a:ln w="9525" cap="flat" cmpd="sng" algn="ctr">
            <a:solidFill>
              <a:schemeClr val="tx1">
                <a:lumMod val="25000"/>
                <a:lumOff val="75000"/>
              </a:schemeClr>
            </a:solidFill>
            <a:round/>
          </a:ln>
          <a:effectLst/>
        </c:spPr>
        <c:txPr>
          <a:bodyPr rot="-60000000" spcFirstLastPara="1" vertOverflow="ellipsis" vert="horz" wrap="square" anchor="ctr" anchorCtr="1"/>
          <a:lstStyle/>
          <a:p>
            <a:pPr>
              <a:defRPr sz="1100" b="0" i="0" u="none" strike="noStrike" kern="1200" baseline="0">
                <a:solidFill>
                  <a:schemeClr val="tx1"/>
                </a:solidFill>
                <a:latin typeface="+mn-lt"/>
                <a:ea typeface="+mn-ea"/>
                <a:cs typeface="+mn-cs"/>
              </a:defRPr>
            </a:pPr>
            <a:endParaRPr lang="pt-BR"/>
          </a:p>
        </c:txPr>
        <c:crossAx val="114789264"/>
        <c:crosses val="autoZero"/>
        <c:crossBetween val="midCat"/>
      </c:valAx>
      <c:spPr>
        <a:noFill/>
        <a:ln>
          <a:noFill/>
        </a:ln>
        <a:effectLst/>
      </c:spPr>
    </c:plotArea>
    <c:plotVisOnly val="1"/>
    <c:dispBlanksAs val="gap"/>
    <c:showDLblsOverMax val="0"/>
  </c:chart>
  <c:spPr>
    <a:solidFill>
      <a:schemeClr val="bg1"/>
    </a:solidFill>
    <a:ln w="9525" cap="flat" cmpd="sng" algn="ctr">
      <a:noFill/>
      <a:round/>
    </a:ln>
    <a:effectLst/>
  </c:spPr>
  <c:txPr>
    <a:bodyPr/>
    <a:lstStyle/>
    <a:p>
      <a:pPr>
        <a:defRPr/>
      </a:pPr>
      <a:endParaRPr lang="pt-BR"/>
    </a:p>
  </c:txPr>
  <c:printSettings>
    <c:headerFooter/>
    <c:pageMargins b="0.78740157499999996" l="0.511811024" r="0.511811024" t="0.78740157499999996" header="0.31496062000000002" footer="0.31496062000000002"/>
    <c:pageSetup/>
  </c:printSettings>
</c:chartSpace>
</file>

<file path=xl/charts/colors1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colors2.xml><?xml version="1.0" encoding="utf-8"?>
<cs:colorStyle xmlns:cs="http://schemas.microsoft.com/office/drawing/2012/chartStyle" xmlns:a="http://schemas.openxmlformats.org/drawingml/2006/main" meth="withinLinear" id="16">
  <a:schemeClr val="accent3"/>
</cs:colorStyle>
</file>

<file path=xl/charts/style1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charts/style2.xml><?xml version="1.0" encoding="utf-8"?>
<cs:chartStyle xmlns:cs="http://schemas.microsoft.com/office/drawing/2012/chartStyle" xmlns:a="http://schemas.openxmlformats.org/drawingml/2006/main" id="240">
  <cs:axisTitle>
    <cs:lnRef idx="0"/>
    <cs:fillRef idx="0"/>
    <cs:effectRef idx="0"/>
    <cs:fontRef idx="minor">
      <a:schemeClr val="tx1">
        <a:lumMod val="65000"/>
        <a:lumOff val="35000"/>
      </a:schemeClr>
    </cs:fontRef>
    <cs:defRPr sz="1000" kern="1200"/>
  </cs:axisTitle>
  <cs:category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categoryAxis>
  <cs:chartArea mods="allowNoFillOverride allowNoLineOverride">
    <cs:lnRef idx="0"/>
    <cs:fillRef idx="0"/>
    <cs:effectRef idx="0"/>
    <cs:fontRef idx="minor">
      <a:schemeClr val="tx1"/>
    </cs:fontRef>
    <cs:spPr>
      <a:solidFill>
        <a:schemeClr val="bg1"/>
      </a:solidFill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1000" kern="1200"/>
  </cs:chartArea>
  <cs:dataLabel>
    <cs:lnRef idx="0"/>
    <cs:fillRef idx="0"/>
    <cs:effectRef idx="0"/>
    <cs:fontRef idx="minor">
      <a:schemeClr val="tx1">
        <a:lumMod val="75000"/>
        <a:lumOff val="25000"/>
      </a:schemeClr>
    </cs:fontRef>
    <cs:defRPr sz="900" kern="1200"/>
  </cs:dataLabel>
  <cs:dataLabelCallout>
    <cs:lnRef idx="0"/>
    <cs:fillRef idx="0"/>
    <cs:effectRef idx="0"/>
    <cs:fontRef idx="minor">
      <a:schemeClr val="dk1">
        <a:lumMod val="65000"/>
        <a:lumOff val="35000"/>
      </a:schemeClr>
    </cs:fontRef>
    <cs:spPr>
      <a:solidFill>
        <a:schemeClr val="lt1"/>
      </a:solidFill>
      <a:ln>
        <a:solidFill>
          <a:schemeClr val="dk1">
            <a:lumMod val="25000"/>
            <a:lumOff val="75000"/>
          </a:schemeClr>
        </a:solidFill>
      </a:ln>
    </cs:spPr>
    <cs:defRPr sz="900" kern="1200"/>
    <cs:bodyPr rot="0" spcFirstLastPara="1" vertOverflow="clip" horzOverflow="clip" vert="horz" wrap="square" lIns="36576" tIns="18288" rIns="36576" bIns="18288" anchor="ctr" anchorCtr="1">
      <a:spAutoFit/>
    </cs:bodyPr>
  </cs:dataLabelCallout>
  <cs:dataPoint>
    <cs:lnRef idx="0"/>
    <cs:fillRef idx="1">
      <cs:styleClr val="auto"/>
    </cs:fillRef>
    <cs:effectRef idx="0"/>
    <cs:fontRef idx="minor">
      <a:schemeClr val="tx1"/>
    </cs:fontRef>
  </cs:dataPoint>
  <cs:dataPoint3D>
    <cs:lnRef idx="0"/>
    <cs:fillRef idx="1">
      <cs:styleClr val="auto"/>
    </cs:fillRef>
    <cs:effectRef idx="0"/>
    <cs:fontRef idx="minor">
      <a:schemeClr val="tx1"/>
    </cs:fontRef>
  </cs:dataPoint3D>
  <cs:dataPointLine>
    <cs:lnRef idx="0">
      <cs:styleClr val="auto"/>
    </cs:lnRef>
    <cs:fillRef idx="1"/>
    <cs:effectRef idx="0"/>
    <cs:fontRef idx="minor">
      <a:schemeClr val="tx1"/>
    </cs:fontRef>
    <cs:spPr>
      <a:ln w="19050" cap="rnd">
        <a:solidFill>
          <a:schemeClr val="phClr"/>
        </a:solidFill>
        <a:round/>
      </a:ln>
    </cs:spPr>
  </cs:dataPointLine>
  <cs:dataPointMarker>
    <cs:lnRef idx="0">
      <cs:styleClr val="auto"/>
    </cs:lnRef>
    <cs:fillRef idx="1">
      <cs:styleClr val="auto"/>
    </cs:fillRef>
    <cs:effectRef idx="0"/>
    <cs:fontRef idx="minor">
      <a:schemeClr val="tx1"/>
    </cs:fontRef>
    <cs:spPr>
      <a:ln w="9525">
        <a:solidFill>
          <a:schemeClr val="phClr"/>
        </a:solidFill>
      </a:ln>
    </cs:spPr>
  </cs:dataPointMarker>
  <cs:dataPointMarkerLayout symbol="circle" size="5"/>
  <cs:dataPointWireframe>
    <cs:lnRef idx="0">
      <cs:styleClr val="auto"/>
    </cs:lnRef>
    <cs:fillRef idx="0"/>
    <cs:effectRef idx="0"/>
    <cs:fontRef idx="minor">
      <a:schemeClr val="dk1"/>
    </cs:fontRef>
    <cs:spPr>
      <a:ln w="9525" cap="rnd">
        <a:solidFill>
          <a:schemeClr val="phClr"/>
        </a:solidFill>
        <a:round/>
      </a:ln>
    </cs:spPr>
  </cs:dataPointWireframe>
  <cs:dataTable>
    <cs:lnRef idx="0"/>
    <cs:fillRef idx="0"/>
    <cs:effectRef idx="0"/>
    <cs:fontRef idx="minor">
      <a:schemeClr val="tx1">
        <a:lumMod val="65000"/>
        <a:lumOff val="35000"/>
      </a:schemeClr>
    </cs:fontRef>
    <cs:spPr>
      <a:noFill/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  <cs:defRPr sz="900" kern="1200"/>
  </cs:dataTable>
  <cs:downBar>
    <cs:lnRef idx="0"/>
    <cs:fillRef idx="0"/>
    <cs:effectRef idx="0"/>
    <cs:fontRef idx="minor">
      <a:schemeClr val="tx1"/>
    </cs:fontRef>
    <cs:spPr>
      <a:solidFill>
        <a:schemeClr val="dk1">
          <a:lumMod val="75000"/>
          <a:lumOff val="25000"/>
        </a:schemeClr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downBar>
  <cs:drop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dropLine>
  <cs:errorBa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errorBar>
  <cs:floor>
    <cs:lnRef idx="0"/>
    <cs:fillRef idx="0"/>
    <cs:effectRef idx="0"/>
    <cs:fontRef idx="minor">
      <a:schemeClr val="tx1"/>
    </cs:fontRef>
    <cs:spPr>
      <a:noFill/>
      <a:ln>
        <a:noFill/>
      </a:ln>
    </cs:spPr>
  </cs:floor>
  <cs:gridlineMaj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15000"/>
            <a:lumOff val="85000"/>
          </a:schemeClr>
        </a:solidFill>
        <a:round/>
      </a:ln>
    </cs:spPr>
  </cs:gridlineMajor>
  <cs:gridlineMinor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"/>
            <a:lumOff val="95000"/>
          </a:schemeClr>
        </a:solidFill>
        <a:round/>
      </a:ln>
    </cs:spPr>
  </cs:gridlineMinor>
  <cs:hiLo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50000"/>
            <a:lumOff val="50000"/>
          </a:schemeClr>
        </a:solidFill>
        <a:round/>
      </a:ln>
    </cs:spPr>
  </cs:hiLoLine>
  <cs:leader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leaderLine>
  <cs:legend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legend>
  <cs:plotArea mods="allowNoFillOverride allowNoLineOverride">
    <cs:lnRef idx="0"/>
    <cs:fillRef idx="0"/>
    <cs:effectRef idx="0"/>
    <cs:fontRef idx="minor">
      <a:schemeClr val="tx1"/>
    </cs:fontRef>
  </cs:plotArea>
  <cs:plotArea3D mods="allowNoFillOverride allowNoLineOverride">
    <cs:lnRef idx="0"/>
    <cs:fillRef idx="0"/>
    <cs:effectRef idx="0"/>
    <cs:fontRef idx="minor">
      <a:schemeClr val="tx1"/>
    </cs:fontRef>
  </cs:plotArea3D>
  <cs:seriesAxis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seriesAxis>
  <cs:seriesLine>
    <cs:lnRef idx="0"/>
    <cs:fillRef idx="0"/>
    <cs:effectRef idx="0"/>
    <cs:fontRef idx="minor">
      <a:schemeClr val="tx1"/>
    </cs:fontRef>
    <cs:spPr>
      <a:ln w="9525" cap="flat" cmpd="sng" algn="ctr">
        <a:solidFill>
          <a:schemeClr val="tx1">
            <a:lumMod val="35000"/>
            <a:lumOff val="65000"/>
          </a:schemeClr>
        </a:solidFill>
        <a:round/>
      </a:ln>
    </cs:spPr>
  </cs:seriesLine>
  <cs:title>
    <cs:lnRef idx="0"/>
    <cs:fillRef idx="0"/>
    <cs:effectRef idx="0"/>
    <cs:fontRef idx="minor">
      <a:schemeClr val="tx1">
        <a:lumMod val="65000"/>
        <a:lumOff val="35000"/>
      </a:schemeClr>
    </cs:fontRef>
    <cs:defRPr sz="1400" b="0" kern="1200" spc="0" baseline="0"/>
  </cs:title>
  <cs:trendline>
    <cs:lnRef idx="0">
      <cs:styleClr val="auto"/>
    </cs:lnRef>
    <cs:fillRef idx="0"/>
    <cs:effectRef idx="0"/>
    <cs:fontRef idx="minor">
      <a:schemeClr val="tx1"/>
    </cs:fontRef>
    <cs:spPr>
      <a:ln w="19050" cap="rnd">
        <a:solidFill>
          <a:schemeClr val="phClr"/>
        </a:solidFill>
        <a:prstDash val="sysDot"/>
      </a:ln>
    </cs:spPr>
  </cs:trendline>
  <cs:trendlineLabel>
    <cs:lnRef idx="0"/>
    <cs:fillRef idx="0"/>
    <cs:effectRef idx="0"/>
    <cs:fontRef idx="minor">
      <a:schemeClr val="tx1">
        <a:lumMod val="65000"/>
        <a:lumOff val="35000"/>
      </a:schemeClr>
    </cs:fontRef>
    <cs:defRPr sz="900" kern="1200"/>
  </cs:trendlineLabel>
  <cs:upBar>
    <cs:lnRef idx="0"/>
    <cs:fillRef idx="0"/>
    <cs:effectRef idx="0"/>
    <cs:fontRef idx="minor">
      <a:schemeClr val="tx1"/>
    </cs:fontRef>
    <cs:spPr>
      <a:solidFill>
        <a:schemeClr val="lt1"/>
      </a:solidFill>
      <a:ln w="9525" cap="flat" cmpd="sng" algn="ctr">
        <a:solidFill>
          <a:schemeClr val="tx1">
            <a:lumMod val="65000"/>
            <a:lumOff val="35000"/>
          </a:schemeClr>
        </a:solidFill>
        <a:round/>
      </a:ln>
    </cs:spPr>
  </cs:upBar>
  <cs:valueAxis>
    <cs:lnRef idx="0"/>
    <cs:fillRef idx="0"/>
    <cs:effectRef idx="0"/>
    <cs:fontRef idx="minor">
      <a:schemeClr val="tx1">
        <a:lumMod val="65000"/>
        <a:lumOff val="35000"/>
      </a:schemeClr>
    </cs:fontRef>
    <cs:spPr>
      <a:ln w="9525" cap="flat" cmpd="sng" algn="ctr">
        <a:solidFill>
          <a:schemeClr val="tx1">
            <a:lumMod val="25000"/>
            <a:lumOff val="75000"/>
          </a:schemeClr>
        </a:solidFill>
        <a:round/>
      </a:ln>
    </cs:spPr>
    <cs:defRPr sz="900" kern="1200"/>
  </cs:valueAxis>
  <cs:wall>
    <cs:lnRef idx="0"/>
    <cs:fillRef idx="0"/>
    <cs:effectRef idx="0"/>
    <cs:fontRef idx="minor">
      <a:schemeClr val="tx1"/>
    </cs:fontRef>
    <cs:spPr>
      <a:noFill/>
      <a:ln>
        <a:noFill/>
      </a:ln>
    </cs:spPr>
  </cs:wall>
</cs:chartStyle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1.png"/><Relationship Id="rId2" Type="http://schemas.openxmlformats.org/officeDocument/2006/relationships/chart" Target="../charts/chart2.xml"/><Relationship Id="rId1" Type="http://schemas.openxmlformats.org/officeDocument/2006/relationships/chart" Target="../charts/chart1.xml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4</xdr:col>
      <xdr:colOff>657225</xdr:colOff>
      <xdr:row>33</xdr:row>
      <xdr:rowOff>9525</xdr:rowOff>
    </xdr:from>
    <xdr:to>
      <xdr:col>8</xdr:col>
      <xdr:colOff>351951</xdr:colOff>
      <xdr:row>48</xdr:row>
      <xdr:rowOff>66675</xdr:rowOff>
    </xdr:to>
    <xdr:graphicFrame macro="">
      <xdr:nvGraphicFramePr>
        <xdr:cNvPr id="2" name="Gráfico 1">
          <a:extLst>
            <a:ext uri="{FF2B5EF4-FFF2-40B4-BE49-F238E27FC236}">
              <a16:creationId xmlns:a16="http://schemas.microsoft.com/office/drawing/2014/main" id="{4E37CE82-15F1-45A3-9BA3-277274A26262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1"/>
        </a:graphicData>
      </a:graphic>
    </xdr:graphicFrame>
    <xdr:clientData/>
  </xdr:twoCellAnchor>
  <xdr:twoCellAnchor>
    <xdr:from>
      <xdr:col>4</xdr:col>
      <xdr:colOff>902804</xdr:colOff>
      <xdr:row>55</xdr:row>
      <xdr:rowOff>107674</xdr:rowOff>
    </xdr:from>
    <xdr:to>
      <xdr:col>9</xdr:col>
      <xdr:colOff>41413</xdr:colOff>
      <xdr:row>71</xdr:row>
      <xdr:rowOff>99391</xdr:rowOff>
    </xdr:to>
    <xdr:graphicFrame macro="">
      <xdr:nvGraphicFramePr>
        <xdr:cNvPr id="3" name="Gráfico 2">
          <a:extLst>
            <a:ext uri="{FF2B5EF4-FFF2-40B4-BE49-F238E27FC236}">
              <a16:creationId xmlns:a16="http://schemas.microsoft.com/office/drawing/2014/main" id="{DEC20A4D-3A88-4DFE-89A6-00F4E0BD1BCE}"/>
            </a:ext>
          </a:extLst>
        </xdr:cNvPr>
        <xdr:cNvGraphicFramePr>
          <a:graphicFrameLocks/>
        </xdr:cNvGraphicFramePr>
      </xdr:nvGraphicFramePr>
      <xdr:xfrm>
        <a:off x="0" y="0"/>
        <a:ext cx="0" cy="0"/>
      </xdr:xfrm>
      <a:graphic>
        <a:graphicData uri="http://schemas.openxmlformats.org/drawingml/2006/chart">
          <c:chart xmlns:c="http://schemas.openxmlformats.org/drawingml/2006/chart" xmlns:r="http://schemas.openxmlformats.org/officeDocument/2006/relationships" r:id="rId2"/>
        </a:graphicData>
      </a:graphic>
    </xdr:graphicFrame>
    <xdr:clientData/>
  </xdr:twoCellAnchor>
  <xdr:oneCellAnchor>
    <xdr:from>
      <xdr:col>1</xdr:col>
      <xdr:colOff>458306</xdr:colOff>
      <xdr:row>1</xdr:row>
      <xdr:rowOff>77305</xdr:rowOff>
    </xdr:from>
    <xdr:ext cx="1104761" cy="1162065"/>
    <xdr:pic>
      <xdr:nvPicPr>
        <xdr:cNvPr id="4" name="Imagem 3">
          <a:extLst>
            <a:ext uri="{FF2B5EF4-FFF2-40B4-BE49-F238E27FC236}">
              <a16:creationId xmlns:a16="http://schemas.microsoft.com/office/drawing/2014/main" id="{4DC74841-7669-482F-945A-0AA7D42D7CF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1067906" y="258280"/>
          <a:ext cx="1104761" cy="1162065"/>
        </a:xfrm>
        <a:prstGeom prst="rect">
          <a:avLst/>
        </a:prstGeom>
      </xdr:spPr>
    </xdr:pic>
    <xdr:clientData/>
  </xdr:oneCellAnchor>
</xdr:wsDr>
</file>

<file path=xl/featurePropertyBag/featurePropertyBag.xml><?xml version="1.0" encoding="utf-8"?>
<FeaturePropertyBags xmlns="http://schemas.microsoft.com/office/spreadsheetml/2022/featurepropertybag">
  <bag type="Checkbox"/>
  <bag type="XFControls">
    <bagId k="CellControl">0</bagId>
  </bag>
  <bag type="XFComplement">
    <bagId k="XFControls">1</bagId>
  </bag>
  <bag type="XFComplements" extRef="XFComplementsMapperExtRef">
    <a k="MappedFeaturePropertyBags">
      <bagId>2</bagId>
    </a>
  </bag>
</FeaturePropertyBag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A91B55B-16F2-4586-810E-47236A40D7CF}">
  <dimension ref="A1:AU100"/>
  <sheetViews>
    <sheetView tabSelected="1" zoomScaleNormal="100" workbookViewId="0">
      <selection activeCell="F13" sqref="F13:J13"/>
    </sheetView>
  </sheetViews>
  <sheetFormatPr defaultColWidth="0" defaultRowHeight="14.75" zeroHeight="1" x14ac:dyDescent="0.75"/>
  <cols>
    <col min="1" max="1" width="9.1328125" customWidth="1"/>
    <col min="2" max="2" width="14.7265625" customWidth="1"/>
    <col min="3" max="3" width="9.54296875" customWidth="1"/>
    <col min="4" max="4" width="7.86328125" bestFit="1" customWidth="1"/>
    <col min="5" max="5" width="16.7265625" customWidth="1"/>
    <col min="6" max="6" width="18.1328125" bestFit="1" customWidth="1"/>
    <col min="7" max="7" width="7.86328125" bestFit="1" customWidth="1"/>
    <col min="8" max="8" width="8" bestFit="1" customWidth="1"/>
    <col min="9" max="11" width="9.1328125" customWidth="1"/>
    <col min="12" max="15" width="9.1328125" hidden="1" customWidth="1"/>
    <col min="16" max="16" width="7.54296875" hidden="1" customWidth="1"/>
    <col min="17" max="17" width="10.86328125" hidden="1" customWidth="1"/>
    <col min="18" max="20" width="9.1328125" hidden="1" customWidth="1"/>
    <col min="21" max="21" width="7" hidden="1" customWidth="1"/>
    <col min="22" max="22" width="19.40625" hidden="1" customWidth="1"/>
    <col min="23" max="23" width="7" hidden="1" customWidth="1"/>
    <col min="24" max="24" width="69" hidden="1" customWidth="1"/>
    <col min="25" max="25" width="20" style="38" hidden="1" customWidth="1"/>
    <col min="26" max="26" width="19.40625" hidden="1" customWidth="1"/>
    <col min="27" max="30" width="6.54296875" hidden="1" customWidth="1"/>
    <col min="31" max="32" width="34.40625" hidden="1" customWidth="1"/>
    <col min="33" max="46" width="35.40625" hidden="1" customWidth="1"/>
    <col min="47" max="47" width="64" hidden="1" customWidth="1"/>
    <col min="48" max="16384" width="9.1328125" hidden="1"/>
  </cols>
  <sheetData>
    <row r="1" spans="1:30" ht="15.5" thickBot="1" x14ac:dyDescent="0.9">
      <c r="A1" s="1"/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  <c r="O1" s="1"/>
      <c r="P1" s="1"/>
      <c r="Q1" s="1"/>
      <c r="R1" s="1"/>
      <c r="S1" s="1"/>
    </row>
    <row r="2" spans="1:30" ht="18" x14ac:dyDescent="0.75">
      <c r="A2" s="1"/>
      <c r="B2" s="17"/>
      <c r="C2" s="18"/>
      <c r="D2" s="47" t="s">
        <v>7</v>
      </c>
      <c r="E2" s="47"/>
      <c r="F2" s="47"/>
      <c r="G2" s="47"/>
      <c r="H2" s="47"/>
      <c r="I2" s="47"/>
      <c r="J2" s="48"/>
      <c r="K2" s="1"/>
      <c r="L2" s="1"/>
      <c r="M2" s="1"/>
      <c r="N2" s="1"/>
      <c r="O2" s="1"/>
      <c r="P2" s="10" t="s">
        <v>5</v>
      </c>
      <c r="Q2" s="6" t="s">
        <v>6</v>
      </c>
      <c r="R2" s="1"/>
      <c r="S2" s="1"/>
    </row>
    <row r="3" spans="1:30" ht="18" x14ac:dyDescent="0.75">
      <c r="A3" s="1"/>
      <c r="B3" s="19"/>
      <c r="C3" s="20"/>
      <c r="D3" s="49"/>
      <c r="E3" s="49"/>
      <c r="F3" s="49"/>
      <c r="G3" s="49"/>
      <c r="H3" s="49"/>
      <c r="I3" s="49"/>
      <c r="J3" s="50"/>
      <c r="K3" s="1"/>
      <c r="L3" s="1"/>
      <c r="M3" s="1"/>
      <c r="N3" s="1"/>
      <c r="O3" s="1"/>
      <c r="P3" s="10" t="str">
        <f>IF(H9="Português",1,IF(H9="English","2","Verificar idioma"))</f>
        <v>2</v>
      </c>
      <c r="Q3" s="1" t="str">
        <f>IF(P3=1,"Estudante de Graduação", "Student")</f>
        <v>Student</v>
      </c>
      <c r="R3" s="1"/>
      <c r="S3" s="1"/>
    </row>
    <row r="4" spans="1:30" ht="18" x14ac:dyDescent="0.75">
      <c r="A4" s="1"/>
      <c r="B4" s="19"/>
      <c r="C4" s="20"/>
      <c r="D4" s="49"/>
      <c r="E4" s="49"/>
      <c r="F4" s="49"/>
      <c r="G4" s="49"/>
      <c r="H4" s="49"/>
      <c r="I4" s="49"/>
      <c r="J4" s="50"/>
      <c r="K4" s="1"/>
      <c r="L4" s="1"/>
      <c r="M4" s="1"/>
      <c r="N4" s="1"/>
      <c r="O4" s="1"/>
      <c r="P4" s="1"/>
      <c r="Q4" s="1" t="str">
        <f>IF(P3=1,"Bacharel", "Bachelor")</f>
        <v>Bachelor</v>
      </c>
      <c r="R4" s="1"/>
      <c r="S4" s="1"/>
    </row>
    <row r="5" spans="1:30" ht="18" x14ac:dyDescent="0.75">
      <c r="A5" s="1"/>
      <c r="B5" s="19"/>
      <c r="C5" s="20"/>
      <c r="D5" s="49"/>
      <c r="E5" s="49"/>
      <c r="F5" s="49"/>
      <c r="G5" s="49"/>
      <c r="H5" s="49"/>
      <c r="I5" s="49"/>
      <c r="J5" s="50"/>
      <c r="K5" s="1"/>
      <c r="L5" s="1"/>
      <c r="M5" s="1"/>
      <c r="N5" s="1"/>
      <c r="O5" s="1"/>
      <c r="P5" s="1"/>
      <c r="Q5" s="1" t="str">
        <f>IF(P3=1,"Mestre", "Master")</f>
        <v>Master</v>
      </c>
      <c r="R5" s="1"/>
      <c r="S5" s="1"/>
    </row>
    <row r="6" spans="1:30" x14ac:dyDescent="0.75">
      <c r="A6" s="1"/>
      <c r="B6" s="21"/>
      <c r="C6" s="22"/>
      <c r="D6" s="51" t="str">
        <f>IF(P3=1,"Evento de Previsão de Comportamento de Estaca","Pile Prediction Event")</f>
        <v>Pile Prediction Event</v>
      </c>
      <c r="E6" s="51"/>
      <c r="F6" s="51"/>
      <c r="G6" s="51"/>
      <c r="H6" s="51"/>
      <c r="I6" s="51"/>
      <c r="J6" s="52"/>
      <c r="K6" s="2"/>
      <c r="L6" s="1"/>
      <c r="M6" s="1"/>
      <c r="N6" s="1"/>
      <c r="O6" s="1"/>
      <c r="P6" s="1"/>
      <c r="Q6" s="1" t="str">
        <f>IF(P3=1,"Doutor", "Doctor")</f>
        <v>Doctor</v>
      </c>
      <c r="R6" s="1"/>
      <c r="S6" s="1"/>
    </row>
    <row r="7" spans="1:30" x14ac:dyDescent="0.75">
      <c r="A7" s="1"/>
      <c r="B7" s="21"/>
      <c r="C7" s="22"/>
      <c r="D7" s="53" t="s">
        <v>39</v>
      </c>
      <c r="E7" s="53"/>
      <c r="F7" s="53"/>
      <c r="G7" s="53"/>
      <c r="H7" s="53"/>
      <c r="I7" s="53"/>
      <c r="J7" s="54"/>
      <c r="K7" s="2"/>
      <c r="L7" s="1"/>
      <c r="M7" s="1"/>
      <c r="N7" s="1"/>
      <c r="O7" s="1"/>
      <c r="P7" s="1"/>
      <c r="Q7" s="1"/>
      <c r="R7" s="1"/>
      <c r="S7" s="1"/>
    </row>
    <row r="8" spans="1:30" x14ac:dyDescent="0.75">
      <c r="A8" s="1"/>
      <c r="B8" s="23"/>
      <c r="C8" s="1"/>
      <c r="D8" s="1"/>
      <c r="E8" s="1"/>
      <c r="F8" s="1"/>
      <c r="G8" s="1"/>
      <c r="H8" s="1"/>
      <c r="I8" s="1"/>
      <c r="J8" s="24"/>
      <c r="K8" s="1"/>
      <c r="L8" s="1"/>
      <c r="M8" s="1"/>
      <c r="N8" s="1"/>
      <c r="O8" s="1"/>
      <c r="P8" s="1"/>
      <c r="Q8" s="1"/>
      <c r="R8" s="1"/>
      <c r="S8" s="1"/>
    </row>
    <row r="9" spans="1:30" x14ac:dyDescent="0.75">
      <c r="A9" s="1"/>
      <c r="B9" s="14"/>
      <c r="C9" s="3"/>
      <c r="D9" s="3"/>
      <c r="E9" s="1"/>
      <c r="F9" s="3" t="s">
        <v>4</v>
      </c>
      <c r="G9" s="3"/>
      <c r="H9" s="25" t="s">
        <v>8</v>
      </c>
      <c r="I9" s="3"/>
      <c r="J9" s="15"/>
      <c r="K9" s="3"/>
      <c r="L9" s="1"/>
      <c r="M9" s="1"/>
      <c r="N9" s="1"/>
      <c r="O9" s="1"/>
      <c r="P9" s="1"/>
      <c r="Q9" s="1"/>
      <c r="R9" s="1"/>
      <c r="S9" s="1"/>
      <c r="X9" t="s">
        <v>16</v>
      </c>
      <c r="Y9" s="38" t="b">
        <f>B11</f>
        <v>0</v>
      </c>
    </row>
    <row r="10" spans="1:30" x14ac:dyDescent="0.75">
      <c r="A10" s="1"/>
      <c r="B10" s="14"/>
      <c r="C10" s="3"/>
      <c r="D10" s="3"/>
      <c r="E10" s="26"/>
      <c r="F10" s="3"/>
      <c r="G10" s="3"/>
      <c r="H10" s="3"/>
      <c r="I10" s="3"/>
      <c r="J10" s="15"/>
      <c r="K10" s="3"/>
      <c r="L10" s="1"/>
      <c r="M10" s="1"/>
      <c r="N10" s="1"/>
      <c r="O10" s="1"/>
      <c r="P10" s="1"/>
      <c r="Q10" s="1"/>
      <c r="R10" s="1"/>
      <c r="S10" s="1"/>
      <c r="X10" t="s">
        <v>9</v>
      </c>
      <c r="Y10" s="38">
        <f t="shared" ref="Y10:Y15" si="0">F13</f>
        <v>0</v>
      </c>
    </row>
    <row r="11" spans="1:30" x14ac:dyDescent="0.75">
      <c r="A11" s="1"/>
      <c r="B11" s="41" t="b">
        <v>0</v>
      </c>
      <c r="C11" s="11" t="str">
        <f>IF(P3=1,"Li e Aceito os termos do Edital", "I have Read and Accept the terms of the Notice")</f>
        <v>I have Read and Accept the terms of the Notice</v>
      </c>
      <c r="D11" s="27"/>
      <c r="E11" s="27"/>
      <c r="F11" s="27"/>
      <c r="G11" s="27"/>
      <c r="H11" s="27"/>
      <c r="I11" s="27"/>
      <c r="J11" s="28"/>
      <c r="K11" s="1"/>
      <c r="L11" s="1"/>
      <c r="M11" s="1"/>
      <c r="N11" s="1"/>
      <c r="O11" s="1"/>
      <c r="P11" s="1"/>
      <c r="Q11" s="1"/>
      <c r="R11" s="1"/>
      <c r="S11" s="1"/>
      <c r="U11" s="13"/>
      <c r="V11" s="13"/>
      <c r="W11" s="13"/>
      <c r="X11" t="s">
        <v>3</v>
      </c>
      <c r="Y11" s="39">
        <f t="shared" si="0"/>
        <v>0</v>
      </c>
      <c r="Z11" s="13"/>
      <c r="AA11" s="13"/>
      <c r="AB11" s="13"/>
      <c r="AC11" s="13"/>
      <c r="AD11" s="13"/>
    </row>
    <row r="12" spans="1:30" ht="15.5" thickBot="1" x14ac:dyDescent="0.9">
      <c r="A12" s="1"/>
      <c r="B12" s="23"/>
      <c r="C12" s="1"/>
      <c r="D12" s="27"/>
      <c r="E12" s="27"/>
      <c r="F12" s="27"/>
      <c r="G12" s="27"/>
      <c r="H12" s="27"/>
      <c r="I12" s="27"/>
      <c r="J12" s="28"/>
      <c r="K12" s="1"/>
      <c r="L12" s="1"/>
      <c r="M12" s="1"/>
      <c r="N12" s="1"/>
      <c r="O12" s="1"/>
      <c r="P12" s="1"/>
      <c r="Q12" s="1"/>
      <c r="R12" s="1"/>
      <c r="S12" s="1"/>
      <c r="X12" t="s">
        <v>10</v>
      </c>
      <c r="Y12" s="38">
        <f t="shared" si="0"/>
        <v>0</v>
      </c>
    </row>
    <row r="13" spans="1:30" ht="15" customHeight="1" x14ac:dyDescent="0.75">
      <c r="A13" s="1"/>
      <c r="B13" s="60" t="str">
        <f>IF(P3=1,"Nome Completo do Participante", "Predictor Full Name")</f>
        <v>Predictor Full Name</v>
      </c>
      <c r="C13" s="61"/>
      <c r="D13" s="61"/>
      <c r="E13" s="61"/>
      <c r="F13" s="64"/>
      <c r="G13" s="64"/>
      <c r="H13" s="64"/>
      <c r="I13" s="64"/>
      <c r="J13" s="65"/>
      <c r="K13" s="1"/>
      <c r="L13" s="1"/>
      <c r="M13" s="1"/>
      <c r="N13" s="1"/>
      <c r="O13" s="1"/>
      <c r="P13" s="1"/>
      <c r="Q13" s="1"/>
      <c r="R13" s="1"/>
      <c r="S13" s="1"/>
      <c r="X13" t="s">
        <v>11</v>
      </c>
      <c r="Y13" s="38">
        <f t="shared" si="0"/>
        <v>0</v>
      </c>
    </row>
    <row r="14" spans="1:30" x14ac:dyDescent="0.75">
      <c r="A14" s="1"/>
      <c r="B14" s="62" t="s">
        <v>3</v>
      </c>
      <c r="C14" s="63"/>
      <c r="D14" s="63"/>
      <c r="E14" s="63"/>
      <c r="F14" s="66"/>
      <c r="G14" s="66"/>
      <c r="H14" s="66"/>
      <c r="I14" s="66"/>
      <c r="J14" s="67"/>
      <c r="K14" s="1"/>
      <c r="L14" s="1"/>
      <c r="M14" s="1"/>
      <c r="N14" s="1"/>
      <c r="O14" s="1"/>
      <c r="P14" s="1"/>
      <c r="Q14" s="1"/>
      <c r="R14" s="1"/>
      <c r="S14" s="1"/>
      <c r="X14" t="s">
        <v>12</v>
      </c>
      <c r="Y14" s="38">
        <f t="shared" si="0"/>
        <v>0</v>
      </c>
    </row>
    <row r="15" spans="1:30" x14ac:dyDescent="0.75">
      <c r="A15" s="1"/>
      <c r="B15" s="62" t="str">
        <f>IF(P3=1,"Estado / País", "State / Country")</f>
        <v>State / Country</v>
      </c>
      <c r="C15" s="63"/>
      <c r="D15" s="63"/>
      <c r="E15" s="63"/>
      <c r="F15" s="66"/>
      <c r="G15" s="66"/>
      <c r="H15" s="66"/>
      <c r="I15" s="66"/>
      <c r="J15" s="67"/>
      <c r="K15" s="1"/>
      <c r="L15" s="1"/>
      <c r="M15" s="1"/>
      <c r="N15" s="1"/>
      <c r="O15" s="1"/>
      <c r="P15" s="1"/>
      <c r="Q15" s="1"/>
      <c r="R15" s="1"/>
      <c r="S15" s="1"/>
      <c r="X15" t="s">
        <v>13</v>
      </c>
      <c r="Y15" s="38" t="b">
        <f t="shared" si="0"/>
        <v>0</v>
      </c>
    </row>
    <row r="16" spans="1:30" x14ac:dyDescent="0.75">
      <c r="A16" s="1"/>
      <c r="B16" s="62" t="str">
        <f>IF(P3=1,"Organization/Afiliação", "Affiliation/Company")</f>
        <v>Affiliation/Company</v>
      </c>
      <c r="C16" s="63"/>
      <c r="D16" s="63"/>
      <c r="E16" s="63"/>
      <c r="F16" s="66"/>
      <c r="G16" s="66"/>
      <c r="H16" s="66"/>
      <c r="I16" s="66"/>
      <c r="J16" s="67"/>
      <c r="K16" s="1"/>
      <c r="L16" s="1"/>
      <c r="M16" s="1"/>
      <c r="N16" s="1"/>
      <c r="O16" s="1"/>
      <c r="P16" s="1"/>
      <c r="Q16" s="1"/>
      <c r="R16" s="1"/>
      <c r="S16" s="1"/>
      <c r="X16" t="s">
        <v>14</v>
      </c>
      <c r="Y16" s="38" t="b">
        <f t="shared" ref="Y16:Y18" si="1">F19</f>
        <v>0</v>
      </c>
    </row>
    <row r="17" spans="1:25" x14ac:dyDescent="0.75">
      <c r="A17" s="1"/>
      <c r="B17" s="62" t="str">
        <f>IF(P3=1,"Formação", "Educational Degree")</f>
        <v>Educational Degree</v>
      </c>
      <c r="C17" s="63"/>
      <c r="D17" s="63"/>
      <c r="E17" s="63"/>
      <c r="F17" s="66"/>
      <c r="G17" s="66"/>
      <c r="H17" s="66"/>
      <c r="I17" s="66"/>
      <c r="J17" s="67"/>
      <c r="K17" s="1"/>
      <c r="L17" s="1"/>
      <c r="M17" s="1"/>
      <c r="N17" s="1"/>
      <c r="O17" s="1"/>
      <c r="P17" s="1"/>
      <c r="Q17" s="1"/>
      <c r="R17" s="1"/>
      <c r="S17" s="1"/>
      <c r="X17" t="s">
        <v>18</v>
      </c>
      <c r="Y17" s="38" t="b">
        <f t="shared" si="1"/>
        <v>0</v>
      </c>
    </row>
    <row r="18" spans="1:25" x14ac:dyDescent="0.75">
      <c r="A18" s="1"/>
      <c r="B18" s="83" t="str">
        <f>IF(P3=1,"Sondagens Utilizadas", "Site Investigation and Ground Testing")</f>
        <v>Site Investigation and Ground Testing</v>
      </c>
      <c r="C18" s="84"/>
      <c r="D18" s="84"/>
      <c r="E18" s="84"/>
      <c r="F18" s="42" t="b">
        <v>0</v>
      </c>
      <c r="G18" s="5" t="s">
        <v>13</v>
      </c>
      <c r="H18" s="5"/>
      <c r="I18" s="5"/>
      <c r="J18" s="29"/>
      <c r="K18" s="1"/>
      <c r="L18" s="1"/>
      <c r="M18" s="1"/>
      <c r="N18" s="1"/>
      <c r="O18" s="1"/>
      <c r="P18" s="1"/>
      <c r="Q18" s="1"/>
      <c r="R18" s="1"/>
      <c r="S18" s="1"/>
      <c r="X18" t="s">
        <v>15</v>
      </c>
      <c r="Y18" s="38" t="b">
        <f t="shared" si="1"/>
        <v>0</v>
      </c>
    </row>
    <row r="19" spans="1:25" x14ac:dyDescent="0.75">
      <c r="A19" s="1"/>
      <c r="B19" s="85"/>
      <c r="C19" s="86"/>
      <c r="D19" s="86"/>
      <c r="E19" s="86"/>
      <c r="F19" s="42" t="b">
        <v>0</v>
      </c>
      <c r="G19" s="5" t="s">
        <v>14</v>
      </c>
      <c r="H19" s="5"/>
      <c r="I19" s="5"/>
      <c r="J19" s="29"/>
      <c r="K19" s="1"/>
      <c r="L19" s="1"/>
      <c r="M19" s="1"/>
      <c r="N19" s="1"/>
      <c r="O19" s="1"/>
      <c r="P19" s="1"/>
      <c r="Q19" s="1"/>
      <c r="R19" s="1"/>
      <c r="S19" s="1"/>
      <c r="X19" t="str">
        <f>B23</f>
        <v>Diameter (D)</v>
      </c>
      <c r="Y19" s="38">
        <f>F23</f>
        <v>0</v>
      </c>
    </row>
    <row r="20" spans="1:25" x14ac:dyDescent="0.75">
      <c r="A20" s="1"/>
      <c r="B20" s="85"/>
      <c r="C20" s="86"/>
      <c r="D20" s="86"/>
      <c r="E20" s="86"/>
      <c r="F20" s="42" t="b">
        <v>0</v>
      </c>
      <c r="G20" s="5" t="s">
        <v>18</v>
      </c>
      <c r="H20" s="5"/>
      <c r="I20" s="5"/>
      <c r="J20" s="29"/>
      <c r="K20" s="1"/>
      <c r="L20" s="1"/>
      <c r="M20" s="1"/>
      <c r="N20" s="1"/>
      <c r="O20" s="1"/>
      <c r="P20" s="1"/>
      <c r="Q20" s="1"/>
      <c r="R20" s="1"/>
      <c r="S20" s="1"/>
      <c r="X20" t="str">
        <f>B24</f>
        <v>Length (L):</v>
      </c>
      <c r="Y20" s="38">
        <f>F24</f>
        <v>0</v>
      </c>
    </row>
    <row r="21" spans="1:25" x14ac:dyDescent="0.75">
      <c r="A21" s="1"/>
      <c r="B21" s="87"/>
      <c r="C21" s="88"/>
      <c r="D21" s="88"/>
      <c r="E21" s="88"/>
      <c r="F21" s="42" t="b">
        <v>0</v>
      </c>
      <c r="G21" s="5" t="s">
        <v>15</v>
      </c>
      <c r="H21" s="5"/>
      <c r="I21" s="5"/>
      <c r="J21" s="29"/>
      <c r="K21" s="1"/>
      <c r="L21" s="1"/>
      <c r="M21" s="1"/>
      <c r="N21" s="1"/>
      <c r="O21" s="1"/>
      <c r="P21" s="1"/>
      <c r="Q21" s="1"/>
      <c r="R21" s="1"/>
      <c r="S21" s="1"/>
      <c r="X21" t="str">
        <f>B25</f>
        <v>fck</v>
      </c>
      <c r="Y21" s="38" t="str">
        <f>F25</f>
        <v>50 MPa</v>
      </c>
    </row>
    <row r="22" spans="1:25" ht="15.5" thickBot="1" x14ac:dyDescent="0.9">
      <c r="A22" s="1"/>
      <c r="B22" s="57" t="str">
        <f>IF(P3=1,"Premissas", "Assumptions")</f>
        <v>Assumptions</v>
      </c>
      <c r="C22" s="58"/>
      <c r="D22" s="58"/>
      <c r="E22" s="58"/>
      <c r="F22" s="58"/>
      <c r="G22" s="58"/>
      <c r="H22" s="58"/>
      <c r="I22" s="58"/>
      <c r="J22" s="59"/>
      <c r="K22" s="3"/>
      <c r="L22" s="1"/>
      <c r="M22" s="1"/>
      <c r="N22" s="1"/>
      <c r="O22" s="1"/>
      <c r="P22" s="1"/>
      <c r="Q22" s="1"/>
      <c r="R22" s="1"/>
      <c r="S22" s="1"/>
      <c r="X22" t="str">
        <f t="shared" ref="X22:X45" si="2">"Pile-head load-movement curve s-"&amp;C30</f>
        <v>Pile-head load-movement curve s-0</v>
      </c>
      <c r="Y22" s="40">
        <f>D30</f>
        <v>0</v>
      </c>
    </row>
    <row r="23" spans="1:25" x14ac:dyDescent="0.75">
      <c r="A23" s="1"/>
      <c r="B23" s="91" t="str">
        <f>IF(P3=1,"Diâmetro (D):", "Diameter (D)")</f>
        <v>Diameter (D)</v>
      </c>
      <c r="C23" s="92"/>
      <c r="D23" s="92"/>
      <c r="E23" s="92"/>
      <c r="F23" s="64"/>
      <c r="G23" s="64"/>
      <c r="H23" s="64"/>
      <c r="I23" s="64"/>
      <c r="J23" s="65"/>
      <c r="K23" s="1"/>
      <c r="L23" s="1"/>
      <c r="M23" s="1"/>
      <c r="N23" s="1"/>
      <c r="O23" s="1"/>
      <c r="P23" s="1"/>
      <c r="Q23" s="1"/>
      <c r="R23" s="1"/>
      <c r="S23" s="1"/>
      <c r="X23" t="str">
        <f t="shared" si="2"/>
        <v>Pile-head load-movement curve s-2</v>
      </c>
      <c r="Y23" s="40">
        <f>D31</f>
        <v>0</v>
      </c>
    </row>
    <row r="24" spans="1:25" x14ac:dyDescent="0.75">
      <c r="A24" s="1"/>
      <c r="B24" s="45" t="str">
        <f>IF(P3=1,"Comprimento (L):", "Length (L):")</f>
        <v>Length (L):</v>
      </c>
      <c r="C24" s="46"/>
      <c r="D24" s="46"/>
      <c r="E24" s="46"/>
      <c r="F24" s="66"/>
      <c r="G24" s="66"/>
      <c r="H24" s="66"/>
      <c r="I24" s="66"/>
      <c r="J24" s="67"/>
      <c r="K24" s="1"/>
      <c r="L24" s="1"/>
      <c r="M24" s="1"/>
      <c r="N24" s="1"/>
      <c r="O24" s="1"/>
      <c r="P24" s="1"/>
      <c r="Q24" s="1"/>
      <c r="R24" s="1"/>
      <c r="S24" s="1"/>
      <c r="X24" t="str">
        <f t="shared" si="2"/>
        <v>Pile-head load-movement curve s-4</v>
      </c>
      <c r="Y24" s="40">
        <f t="shared" ref="Y24:Y44" si="3">D32</f>
        <v>0</v>
      </c>
    </row>
    <row r="25" spans="1:25" ht="17.25" thickBot="1" x14ac:dyDescent="0.9">
      <c r="A25" s="1"/>
      <c r="B25" s="89" t="s">
        <v>40</v>
      </c>
      <c r="C25" s="90"/>
      <c r="D25" s="90"/>
      <c r="E25" s="90"/>
      <c r="F25" s="93" t="s">
        <v>41</v>
      </c>
      <c r="G25" s="94"/>
      <c r="H25" s="94"/>
      <c r="I25" s="94"/>
      <c r="J25" s="95"/>
      <c r="K25" s="1"/>
      <c r="L25" s="1"/>
      <c r="M25" s="1"/>
      <c r="N25" s="1"/>
      <c r="O25" s="1"/>
      <c r="P25" s="1"/>
      <c r="Q25" s="1"/>
      <c r="R25" s="1"/>
      <c r="S25" s="1"/>
      <c r="X25" t="str">
        <f t="shared" si="2"/>
        <v>Pile-head load-movement curve s-6</v>
      </c>
      <c r="Y25" s="40">
        <f t="shared" si="3"/>
        <v>0</v>
      </c>
    </row>
    <row r="26" spans="1:25" x14ac:dyDescent="0.75">
      <c r="A26" s="1"/>
      <c r="B26" s="31"/>
      <c r="C26" s="6"/>
      <c r="D26" s="6"/>
      <c r="E26" s="1"/>
      <c r="F26" s="1"/>
      <c r="G26" s="1"/>
      <c r="H26" s="1"/>
      <c r="I26" s="1"/>
      <c r="J26" s="24"/>
      <c r="K26" s="1"/>
      <c r="L26" s="1"/>
      <c r="M26" s="1"/>
      <c r="N26" s="1"/>
      <c r="O26" s="1"/>
      <c r="P26" s="1"/>
      <c r="Q26" s="1"/>
      <c r="R26" s="1"/>
      <c r="S26" s="1"/>
      <c r="X26" t="str">
        <f t="shared" si="2"/>
        <v>Pile-head load-movement curve s-8</v>
      </c>
      <c r="Y26" s="40">
        <f t="shared" si="3"/>
        <v>0</v>
      </c>
    </row>
    <row r="27" spans="1:25" x14ac:dyDescent="0.75">
      <c r="A27" s="1"/>
      <c r="B27" s="55" t="str">
        <f>IF(P3=1,"a) Curva carga-recalque:", "a) Pile-head load-movement curve:")</f>
        <v>a) Pile-head load-movement curve:</v>
      </c>
      <c r="C27" s="56"/>
      <c r="D27" s="56"/>
      <c r="E27" s="56"/>
      <c r="F27" s="1"/>
      <c r="G27" s="1"/>
      <c r="H27" s="1"/>
      <c r="I27" s="1"/>
      <c r="J27" s="32"/>
      <c r="K27" s="1"/>
      <c r="L27" s="1"/>
      <c r="M27" s="1"/>
      <c r="N27" s="1"/>
      <c r="O27" s="1"/>
      <c r="P27" s="1"/>
      <c r="Q27" s="1"/>
      <c r="R27" s="1"/>
      <c r="S27" s="1"/>
      <c r="X27" t="str">
        <f t="shared" si="2"/>
        <v>Pile-head load-movement curve s-10</v>
      </c>
      <c r="Y27" s="40">
        <f t="shared" si="3"/>
        <v>0</v>
      </c>
    </row>
    <row r="28" spans="1:25" ht="15.5" thickBot="1" x14ac:dyDescent="0.9">
      <c r="A28" s="1"/>
      <c r="B28" s="23"/>
      <c r="C28" s="1"/>
      <c r="D28" s="1"/>
      <c r="E28" s="1"/>
      <c r="F28" s="1"/>
      <c r="G28" s="1"/>
      <c r="H28" s="1"/>
      <c r="I28" s="1"/>
      <c r="J28" s="24"/>
      <c r="K28" s="1"/>
      <c r="L28" s="1"/>
      <c r="M28" s="1"/>
      <c r="N28" s="1"/>
      <c r="O28" s="1"/>
      <c r="P28" s="1"/>
      <c r="Q28" s="1"/>
      <c r="R28" s="1"/>
      <c r="S28" s="1"/>
      <c r="X28" t="str">
        <f t="shared" si="2"/>
        <v>Pile-head load-movement curve s-12</v>
      </c>
      <c r="Y28" s="40">
        <f t="shared" si="3"/>
        <v>0</v>
      </c>
    </row>
    <row r="29" spans="1:25" x14ac:dyDescent="0.75">
      <c r="A29" s="1"/>
      <c r="B29" s="23"/>
      <c r="C29" s="7" t="s">
        <v>2</v>
      </c>
      <c r="D29" s="8" t="s">
        <v>0</v>
      </c>
      <c r="E29" s="1"/>
      <c r="F29" s="1"/>
      <c r="G29" s="1"/>
      <c r="H29" s="1"/>
      <c r="I29" s="1"/>
      <c r="J29" s="24"/>
      <c r="K29" s="1"/>
      <c r="L29" s="1"/>
      <c r="M29" s="1"/>
      <c r="N29" s="1"/>
      <c r="O29" s="1"/>
      <c r="P29" s="1"/>
      <c r="Q29" s="1"/>
      <c r="R29" s="1"/>
      <c r="S29" s="1"/>
      <c r="X29" t="str">
        <f t="shared" si="2"/>
        <v>Pile-head load-movement curve s-14</v>
      </c>
      <c r="Y29" s="40">
        <f t="shared" si="3"/>
        <v>0</v>
      </c>
    </row>
    <row r="30" spans="1:25" x14ac:dyDescent="0.75">
      <c r="A30" s="1"/>
      <c r="B30" s="23"/>
      <c r="C30" s="4">
        <v>0</v>
      </c>
      <c r="D30" s="36"/>
      <c r="E30" s="1"/>
      <c r="F30" s="1"/>
      <c r="G30" s="1"/>
      <c r="H30" s="1"/>
      <c r="I30" s="1"/>
      <c r="J30" s="24"/>
      <c r="K30" s="1"/>
      <c r="L30" s="1"/>
      <c r="M30" s="1"/>
      <c r="N30" s="1"/>
      <c r="O30" s="1"/>
      <c r="P30" s="1"/>
      <c r="Q30" s="1"/>
      <c r="R30" s="1"/>
      <c r="S30" s="1"/>
      <c r="X30" t="str">
        <f t="shared" si="2"/>
        <v>Pile-head load-movement curve s-16</v>
      </c>
      <c r="Y30" s="40">
        <f t="shared" si="3"/>
        <v>0</v>
      </c>
    </row>
    <row r="31" spans="1:25" x14ac:dyDescent="0.75">
      <c r="A31" s="1"/>
      <c r="B31" s="23"/>
      <c r="C31" s="4">
        <v>2</v>
      </c>
      <c r="D31" s="36"/>
      <c r="E31" s="1"/>
      <c r="F31" s="1"/>
      <c r="G31" s="1"/>
      <c r="H31" s="1"/>
      <c r="I31" s="1"/>
      <c r="J31" s="24"/>
      <c r="K31" s="1"/>
      <c r="L31" s="1"/>
      <c r="M31" s="1"/>
      <c r="N31" s="1"/>
      <c r="O31" s="1"/>
      <c r="P31" s="1"/>
      <c r="Q31" s="1"/>
      <c r="R31" s="1"/>
      <c r="S31" s="1"/>
      <c r="X31" t="str">
        <f t="shared" si="2"/>
        <v>Pile-head load-movement curve s-18</v>
      </c>
      <c r="Y31" s="40">
        <f t="shared" si="3"/>
        <v>0</v>
      </c>
    </row>
    <row r="32" spans="1:25" x14ac:dyDescent="0.75">
      <c r="A32" s="1"/>
      <c r="B32" s="23"/>
      <c r="C32" s="4">
        <v>4</v>
      </c>
      <c r="D32" s="36"/>
      <c r="E32" s="1"/>
      <c r="F32" s="1"/>
      <c r="G32" s="1"/>
      <c r="H32" s="1"/>
      <c r="I32" s="1"/>
      <c r="J32" s="24"/>
      <c r="K32" s="1"/>
      <c r="L32" s="1"/>
      <c r="M32" s="1"/>
      <c r="N32" s="1"/>
      <c r="O32" s="1"/>
      <c r="P32" s="1"/>
      <c r="Q32" s="1"/>
      <c r="R32" s="1"/>
      <c r="S32" s="1"/>
      <c r="X32" t="str">
        <f t="shared" si="2"/>
        <v>Pile-head load-movement curve s-20</v>
      </c>
      <c r="Y32" s="40">
        <f t="shared" si="3"/>
        <v>0</v>
      </c>
    </row>
    <row r="33" spans="1:25" x14ac:dyDescent="0.75">
      <c r="A33" s="1"/>
      <c r="B33" s="23"/>
      <c r="C33" s="4">
        <v>6</v>
      </c>
      <c r="D33" s="36"/>
      <c r="E33" s="1"/>
      <c r="F33" s="1"/>
      <c r="G33" s="1"/>
      <c r="H33" s="1"/>
      <c r="I33" s="1"/>
      <c r="J33" s="24"/>
      <c r="K33" s="1"/>
      <c r="L33" s="1"/>
      <c r="M33" s="1"/>
      <c r="N33" s="1"/>
      <c r="O33" s="1"/>
      <c r="P33" s="1"/>
      <c r="Q33" s="1"/>
      <c r="R33" s="1"/>
      <c r="S33" s="1"/>
      <c r="X33" t="str">
        <f t="shared" si="2"/>
        <v>Pile-head load-movement curve s-22</v>
      </c>
      <c r="Y33" s="40">
        <f t="shared" si="3"/>
        <v>0</v>
      </c>
    </row>
    <row r="34" spans="1:25" x14ac:dyDescent="0.75">
      <c r="A34" s="1"/>
      <c r="B34" s="23"/>
      <c r="C34" s="4">
        <v>8</v>
      </c>
      <c r="D34" s="36"/>
      <c r="E34" s="1"/>
      <c r="F34" s="1"/>
      <c r="G34" s="1"/>
      <c r="H34" s="1"/>
      <c r="I34" s="1"/>
      <c r="J34" s="24"/>
      <c r="K34" s="1"/>
      <c r="L34" s="1"/>
      <c r="M34" s="1"/>
      <c r="N34" s="1"/>
      <c r="O34" s="1"/>
      <c r="P34" s="1"/>
      <c r="Q34" s="1"/>
      <c r="R34" s="1"/>
      <c r="S34" s="1"/>
      <c r="X34" t="str">
        <f t="shared" si="2"/>
        <v>Pile-head load-movement curve s-24</v>
      </c>
      <c r="Y34" s="40">
        <f t="shared" si="3"/>
        <v>0</v>
      </c>
    </row>
    <row r="35" spans="1:25" x14ac:dyDescent="0.75">
      <c r="A35" s="1"/>
      <c r="B35" s="23"/>
      <c r="C35" s="4">
        <v>10</v>
      </c>
      <c r="D35" s="36"/>
      <c r="E35" s="1"/>
      <c r="F35" s="1"/>
      <c r="G35" s="1"/>
      <c r="H35" s="1"/>
      <c r="I35" s="1"/>
      <c r="J35" s="24"/>
      <c r="K35" s="1"/>
      <c r="L35" s="1"/>
      <c r="M35" s="1"/>
      <c r="N35" s="1"/>
      <c r="O35" s="1"/>
      <c r="P35" s="1"/>
      <c r="Q35" s="1"/>
      <c r="R35" s="1"/>
      <c r="S35" s="1"/>
      <c r="X35" t="str">
        <f t="shared" si="2"/>
        <v>Pile-head load-movement curve s-30</v>
      </c>
      <c r="Y35" s="40">
        <f t="shared" si="3"/>
        <v>0</v>
      </c>
    </row>
    <row r="36" spans="1:25" x14ac:dyDescent="0.75">
      <c r="A36" s="1"/>
      <c r="B36" s="23"/>
      <c r="C36" s="4">
        <v>12</v>
      </c>
      <c r="D36" s="36"/>
      <c r="E36" s="1"/>
      <c r="F36" s="1"/>
      <c r="G36" s="1"/>
      <c r="H36" s="1"/>
      <c r="I36" s="1"/>
      <c r="J36" s="24"/>
      <c r="K36" s="1"/>
      <c r="L36" s="1"/>
      <c r="M36" s="1"/>
      <c r="N36" s="1"/>
      <c r="O36" s="1"/>
      <c r="P36" s="1"/>
      <c r="Q36" s="1"/>
      <c r="R36" s="1"/>
      <c r="S36" s="1"/>
      <c r="X36" t="str">
        <f t="shared" si="2"/>
        <v>Pile-head load-movement curve s-36</v>
      </c>
      <c r="Y36" s="40">
        <f t="shared" si="3"/>
        <v>0</v>
      </c>
    </row>
    <row r="37" spans="1:25" x14ac:dyDescent="0.75">
      <c r="A37" s="1"/>
      <c r="B37" s="23"/>
      <c r="C37" s="4">
        <v>14</v>
      </c>
      <c r="D37" s="36"/>
      <c r="E37" s="1"/>
      <c r="F37" s="1"/>
      <c r="G37" s="1"/>
      <c r="H37" s="1"/>
      <c r="I37" s="1"/>
      <c r="J37" s="24"/>
      <c r="K37" s="1"/>
      <c r="L37" s="1"/>
      <c r="M37" s="1"/>
      <c r="N37" s="1"/>
      <c r="O37" s="1"/>
      <c r="P37" s="1"/>
      <c r="Q37" s="1"/>
      <c r="R37" s="1"/>
      <c r="S37" s="1"/>
      <c r="X37" t="str">
        <f t="shared" si="2"/>
        <v>Pile-head load-movement curve s-42</v>
      </c>
      <c r="Y37" s="40">
        <f t="shared" si="3"/>
        <v>0</v>
      </c>
    </row>
    <row r="38" spans="1:25" x14ac:dyDescent="0.75">
      <c r="A38" s="1"/>
      <c r="B38" s="23"/>
      <c r="C38" s="4">
        <v>16</v>
      </c>
      <c r="D38" s="36"/>
      <c r="E38" s="1"/>
      <c r="F38" s="1"/>
      <c r="G38" s="1"/>
      <c r="H38" s="1"/>
      <c r="I38" s="1"/>
      <c r="J38" s="24"/>
      <c r="K38" s="1"/>
      <c r="L38" s="1"/>
      <c r="M38" s="1"/>
      <c r="N38" s="1"/>
      <c r="O38" s="1"/>
      <c r="P38" s="1"/>
      <c r="Q38" s="1"/>
      <c r="R38" s="1"/>
      <c r="S38" s="1"/>
      <c r="X38" t="str">
        <f t="shared" si="2"/>
        <v>Pile-head load-movement curve s-48</v>
      </c>
      <c r="Y38" s="40">
        <f t="shared" si="3"/>
        <v>0</v>
      </c>
    </row>
    <row r="39" spans="1:25" x14ac:dyDescent="0.75">
      <c r="A39" s="1"/>
      <c r="B39" s="23"/>
      <c r="C39" s="4">
        <v>18</v>
      </c>
      <c r="D39" s="36"/>
      <c r="E39" s="1"/>
      <c r="F39" s="1"/>
      <c r="G39" s="1"/>
      <c r="H39" s="1"/>
      <c r="I39" s="1"/>
      <c r="J39" s="24"/>
      <c r="K39" s="1"/>
      <c r="L39" s="1"/>
      <c r="M39" s="1"/>
      <c r="N39" s="1"/>
      <c r="O39" s="1"/>
      <c r="P39" s="1"/>
      <c r="Q39" s="1"/>
      <c r="R39" s="1"/>
      <c r="S39" s="1"/>
      <c r="X39" t="str">
        <f t="shared" si="2"/>
        <v>Pile-head load-movement curve s-54</v>
      </c>
      <c r="Y39" s="40">
        <f t="shared" si="3"/>
        <v>0</v>
      </c>
    </row>
    <row r="40" spans="1:25" x14ac:dyDescent="0.75">
      <c r="A40" s="1"/>
      <c r="B40" s="23"/>
      <c r="C40" s="4">
        <v>20</v>
      </c>
      <c r="D40" s="36"/>
      <c r="E40" s="1"/>
      <c r="F40" s="1"/>
      <c r="G40" s="1"/>
      <c r="H40" s="1"/>
      <c r="I40" s="1"/>
      <c r="J40" s="24"/>
      <c r="K40" s="1"/>
      <c r="L40" s="1"/>
      <c r="M40" s="1"/>
      <c r="N40" s="1"/>
      <c r="O40" s="1"/>
      <c r="P40" s="1"/>
      <c r="Q40" s="1"/>
      <c r="R40" s="1"/>
      <c r="S40" s="1"/>
      <c r="X40" t="str">
        <f t="shared" si="2"/>
        <v>Pile-head load-movement curve s-60</v>
      </c>
      <c r="Y40" s="40">
        <f t="shared" si="3"/>
        <v>0</v>
      </c>
    </row>
    <row r="41" spans="1:25" x14ac:dyDescent="0.75">
      <c r="A41" s="1"/>
      <c r="B41" s="23"/>
      <c r="C41" s="4">
        <v>22</v>
      </c>
      <c r="D41" s="36"/>
      <c r="E41" s="1"/>
      <c r="F41" s="1"/>
      <c r="G41" s="1"/>
      <c r="H41" s="1"/>
      <c r="I41" s="1"/>
      <c r="J41" s="24"/>
      <c r="K41" s="1"/>
      <c r="L41" s="1"/>
      <c r="M41" s="1"/>
      <c r="N41" s="1"/>
      <c r="O41" s="1"/>
      <c r="P41" s="1"/>
      <c r="Q41" s="1"/>
      <c r="R41" s="1"/>
      <c r="S41" s="1"/>
      <c r="X41" t="str">
        <f t="shared" si="2"/>
        <v>Pile-head load-movement curve s-66</v>
      </c>
      <c r="Y41" s="40">
        <f t="shared" si="3"/>
        <v>0</v>
      </c>
    </row>
    <row r="42" spans="1:25" x14ac:dyDescent="0.75">
      <c r="A42" s="1"/>
      <c r="B42" s="23"/>
      <c r="C42" s="4">
        <v>24</v>
      </c>
      <c r="D42" s="36"/>
      <c r="E42" s="1"/>
      <c r="F42" s="1"/>
      <c r="G42" s="1"/>
      <c r="H42" s="1"/>
      <c r="I42" s="1"/>
      <c r="J42" s="24"/>
      <c r="K42" s="1"/>
      <c r="L42" s="1"/>
      <c r="M42" s="1"/>
      <c r="N42" s="1"/>
      <c r="O42" s="1"/>
      <c r="P42" s="1"/>
      <c r="Q42" s="1"/>
      <c r="R42" s="1"/>
      <c r="S42" s="1"/>
      <c r="X42" t="str">
        <f t="shared" si="2"/>
        <v>Pile-head load-movement curve s-72</v>
      </c>
      <c r="Y42" s="40">
        <f t="shared" si="3"/>
        <v>0</v>
      </c>
    </row>
    <row r="43" spans="1:25" x14ac:dyDescent="0.75">
      <c r="A43" s="1"/>
      <c r="B43" s="23"/>
      <c r="C43" s="4">
        <v>30</v>
      </c>
      <c r="D43" s="36"/>
      <c r="E43" s="1"/>
      <c r="F43" s="1"/>
      <c r="G43" s="1"/>
      <c r="H43" s="1"/>
      <c r="I43" s="1"/>
      <c r="J43" s="24"/>
      <c r="K43" s="1"/>
      <c r="L43" s="1"/>
      <c r="M43" s="1"/>
      <c r="N43" s="1"/>
      <c r="O43" s="1"/>
      <c r="P43" s="1"/>
      <c r="Q43" s="1"/>
      <c r="R43" s="1"/>
      <c r="S43" s="1"/>
      <c r="X43" t="str">
        <f t="shared" si="2"/>
        <v>Pile-head load-movement curve s-78</v>
      </c>
      <c r="Y43" s="40">
        <f t="shared" si="3"/>
        <v>0</v>
      </c>
    </row>
    <row r="44" spans="1:25" x14ac:dyDescent="0.75">
      <c r="A44" s="1"/>
      <c r="B44" s="23"/>
      <c r="C44" s="4">
        <v>36</v>
      </c>
      <c r="D44" s="36"/>
      <c r="E44" s="1"/>
      <c r="F44" s="1"/>
      <c r="G44" s="1"/>
      <c r="H44" s="1"/>
      <c r="I44" s="1"/>
      <c r="J44" s="24"/>
      <c r="K44" s="1"/>
      <c r="L44" s="1"/>
      <c r="M44" s="1"/>
      <c r="N44" s="1"/>
      <c r="O44" s="1"/>
      <c r="P44" s="1"/>
      <c r="Q44" s="1"/>
      <c r="R44" s="1"/>
      <c r="S44" s="1"/>
      <c r="X44" t="str">
        <f t="shared" si="2"/>
        <v>Pile-head load-movement curve s-84</v>
      </c>
      <c r="Y44" s="40">
        <f t="shared" si="3"/>
        <v>0</v>
      </c>
    </row>
    <row r="45" spans="1:25" x14ac:dyDescent="0.75">
      <c r="A45" s="1"/>
      <c r="B45" s="23"/>
      <c r="C45" s="4">
        <v>42</v>
      </c>
      <c r="D45" s="36"/>
      <c r="E45" s="1"/>
      <c r="F45" s="1"/>
      <c r="G45" s="1"/>
      <c r="H45" s="1"/>
      <c r="I45" s="1"/>
      <c r="J45" s="24"/>
      <c r="K45" s="1"/>
      <c r="L45" s="1"/>
      <c r="M45" s="1"/>
      <c r="N45" s="1"/>
      <c r="O45" s="1"/>
      <c r="P45" s="1"/>
      <c r="Q45" s="1"/>
      <c r="R45" s="1"/>
      <c r="S45" s="1"/>
      <c r="X45" t="str">
        <f t="shared" si="2"/>
        <v>Pile-head load-movement curve s-90</v>
      </c>
      <c r="Y45" s="40">
        <f>D53</f>
        <v>0</v>
      </c>
    </row>
    <row r="46" spans="1:25" x14ac:dyDescent="0.75">
      <c r="A46" s="1"/>
      <c r="B46" s="23"/>
      <c r="C46" s="4">
        <v>48</v>
      </c>
      <c r="D46" s="36"/>
      <c r="E46" s="1"/>
      <c r="F46" s="1"/>
      <c r="G46" s="1"/>
      <c r="H46" s="1"/>
      <c r="I46" s="1"/>
      <c r="J46" s="24"/>
      <c r="K46" s="1"/>
      <c r="L46" s="1"/>
      <c r="M46" s="1"/>
      <c r="N46" s="1"/>
      <c r="O46" s="1"/>
      <c r="P46" s="1"/>
      <c r="Q46" s="1"/>
      <c r="R46" s="1"/>
      <c r="S46" s="1"/>
      <c r="X46" t="s">
        <v>19</v>
      </c>
      <c r="Y46" s="40">
        <f t="shared" ref="Y46:Y52" si="4">D58</f>
        <v>0</v>
      </c>
    </row>
    <row r="47" spans="1:25" x14ac:dyDescent="0.75">
      <c r="A47" s="1"/>
      <c r="B47" s="23"/>
      <c r="C47" s="4">
        <v>54</v>
      </c>
      <c r="D47" s="36"/>
      <c r="E47" s="1"/>
      <c r="F47" s="1"/>
      <c r="G47" s="1"/>
      <c r="H47" s="1"/>
      <c r="I47" s="1"/>
      <c r="J47" s="24"/>
      <c r="K47" s="1"/>
      <c r="L47" s="1"/>
      <c r="M47" s="1"/>
      <c r="N47" s="1"/>
      <c r="O47" s="1"/>
      <c r="P47" s="1"/>
      <c r="Q47" s="1"/>
      <c r="R47" s="1"/>
      <c r="S47" s="1"/>
      <c r="X47" t="s">
        <v>20</v>
      </c>
      <c r="Y47" s="40">
        <f t="shared" si="4"/>
        <v>0</v>
      </c>
    </row>
    <row r="48" spans="1:25" x14ac:dyDescent="0.75">
      <c r="A48" s="1"/>
      <c r="B48" s="23"/>
      <c r="C48" s="4">
        <v>60</v>
      </c>
      <c r="D48" s="36"/>
      <c r="E48" s="1"/>
      <c r="F48" s="1"/>
      <c r="G48" s="1"/>
      <c r="H48" s="1"/>
      <c r="I48" s="1"/>
      <c r="J48" s="24"/>
      <c r="K48" s="1"/>
      <c r="L48" s="1"/>
      <c r="M48" s="1"/>
      <c r="N48" s="1"/>
      <c r="O48" s="1"/>
      <c r="P48" s="1"/>
      <c r="Q48" s="1"/>
      <c r="R48" s="1"/>
      <c r="S48" s="1"/>
      <c r="X48" t="s">
        <v>21</v>
      </c>
      <c r="Y48" s="40">
        <f t="shared" si="4"/>
        <v>0</v>
      </c>
    </row>
    <row r="49" spans="1:25" x14ac:dyDescent="0.75">
      <c r="A49" s="1"/>
      <c r="B49" s="23"/>
      <c r="C49" s="4">
        <v>66</v>
      </c>
      <c r="D49" s="36"/>
      <c r="E49" s="1"/>
      <c r="F49" s="1"/>
      <c r="G49" s="1"/>
      <c r="H49" s="1"/>
      <c r="I49" s="1"/>
      <c r="J49" s="24"/>
      <c r="K49" s="1"/>
      <c r="L49" s="1"/>
      <c r="M49" s="1"/>
      <c r="N49" s="1"/>
      <c r="O49" s="1"/>
      <c r="P49" s="1"/>
      <c r="Q49" s="1"/>
      <c r="R49" s="1"/>
      <c r="S49" s="1"/>
      <c r="X49" t="s">
        <v>22</v>
      </c>
      <c r="Y49" s="40">
        <f t="shared" si="4"/>
        <v>0</v>
      </c>
    </row>
    <row r="50" spans="1:25" x14ac:dyDescent="0.75">
      <c r="A50" s="1"/>
      <c r="B50" s="23"/>
      <c r="C50" s="4">
        <v>72</v>
      </c>
      <c r="D50" s="36"/>
      <c r="E50" s="1"/>
      <c r="F50" s="1"/>
      <c r="G50" s="1"/>
      <c r="H50" s="1"/>
      <c r="I50" s="1"/>
      <c r="J50" s="24"/>
      <c r="K50" s="1"/>
      <c r="L50" s="1"/>
      <c r="M50" s="1"/>
      <c r="N50" s="1"/>
      <c r="O50" s="1"/>
      <c r="P50" s="1"/>
      <c r="Q50" s="1"/>
      <c r="R50" s="1"/>
      <c r="S50" s="1"/>
      <c r="X50" t="s">
        <v>23</v>
      </c>
      <c r="Y50" s="40">
        <f t="shared" si="4"/>
        <v>0</v>
      </c>
    </row>
    <row r="51" spans="1:25" x14ac:dyDescent="0.75">
      <c r="A51" s="1"/>
      <c r="B51" s="23"/>
      <c r="C51" s="4">
        <v>78</v>
      </c>
      <c r="D51" s="36"/>
      <c r="E51" s="1"/>
      <c r="F51" s="1"/>
      <c r="G51" s="1"/>
      <c r="H51" s="1"/>
      <c r="I51" s="1"/>
      <c r="J51" s="24"/>
      <c r="K51" s="1"/>
      <c r="L51" s="1"/>
      <c r="M51" s="1"/>
      <c r="N51" s="1"/>
      <c r="O51" s="1"/>
      <c r="P51" s="1"/>
      <c r="Q51" s="1"/>
      <c r="R51" s="1"/>
      <c r="S51" s="1"/>
      <c r="X51" t="s">
        <v>24</v>
      </c>
      <c r="Y51" s="40">
        <f t="shared" si="4"/>
        <v>0</v>
      </c>
    </row>
    <row r="52" spans="1:25" x14ac:dyDescent="0.75">
      <c r="A52" s="1"/>
      <c r="B52" s="23"/>
      <c r="C52" s="4">
        <v>84</v>
      </c>
      <c r="D52" s="36"/>
      <c r="E52" s="1"/>
      <c r="F52" s="1"/>
      <c r="G52" s="1"/>
      <c r="H52" s="1"/>
      <c r="I52" s="1"/>
      <c r="J52" s="24"/>
      <c r="K52" s="1"/>
      <c r="L52" s="1"/>
      <c r="M52" s="1"/>
      <c r="N52" s="1"/>
      <c r="O52" s="1"/>
      <c r="P52" s="1"/>
      <c r="Q52" s="1"/>
      <c r="R52" s="1"/>
      <c r="S52" s="1"/>
      <c r="X52" t="s">
        <v>25</v>
      </c>
      <c r="Y52" s="40">
        <f t="shared" si="4"/>
        <v>0</v>
      </c>
    </row>
    <row r="53" spans="1:25" ht="15.5" thickBot="1" x14ac:dyDescent="0.9">
      <c r="A53" s="1"/>
      <c r="B53" s="23"/>
      <c r="C53" s="9">
        <v>90</v>
      </c>
      <c r="D53" s="36"/>
      <c r="E53" s="1"/>
      <c r="F53" s="1"/>
      <c r="G53" s="1"/>
      <c r="H53" s="1"/>
      <c r="I53" s="1"/>
      <c r="J53" s="24"/>
      <c r="K53" s="1"/>
      <c r="L53" s="1"/>
      <c r="M53" s="1"/>
      <c r="N53" s="1"/>
      <c r="O53" s="1"/>
      <c r="P53" s="1"/>
      <c r="Q53" s="1"/>
      <c r="R53" s="1"/>
      <c r="S53" s="1"/>
      <c r="X53" t="s">
        <v>26</v>
      </c>
      <c r="Y53" s="40">
        <f t="shared" ref="Y53:Y62" si="5">D69</f>
        <v>0</v>
      </c>
    </row>
    <row r="54" spans="1:25" x14ac:dyDescent="0.75">
      <c r="A54" s="1"/>
      <c r="B54" s="30"/>
      <c r="C54" s="11"/>
      <c r="D54" s="11"/>
      <c r="E54" s="1"/>
      <c r="F54" s="1"/>
      <c r="G54" s="1"/>
      <c r="H54" s="1"/>
      <c r="I54" s="1"/>
      <c r="J54" s="24"/>
      <c r="K54" s="1"/>
      <c r="L54" s="1"/>
      <c r="M54" s="1"/>
      <c r="N54" s="1"/>
      <c r="O54" s="1"/>
      <c r="P54" s="1"/>
      <c r="Q54" s="1"/>
      <c r="R54" s="1"/>
      <c r="S54" s="1"/>
      <c r="X54" t="s">
        <v>27</v>
      </c>
      <c r="Y54" s="40">
        <f t="shared" si="5"/>
        <v>0</v>
      </c>
    </row>
    <row r="55" spans="1:25" x14ac:dyDescent="0.75">
      <c r="A55" s="1"/>
      <c r="B55" s="33" t="str">
        <f>IF(P3=1,"b) Distribuição de carga axial ao longo do fuste na ruptura:", "b) Axial force distribution along the pile at the predicted failure load:")</f>
        <v>b) Axial force distribution along the pile at the predicted failure load:</v>
      </c>
      <c r="C55" s="16"/>
      <c r="D55" s="16"/>
      <c r="E55" s="16"/>
      <c r="F55" s="16"/>
      <c r="G55" s="16"/>
      <c r="H55" s="16"/>
      <c r="I55" s="16"/>
      <c r="J55" s="34"/>
      <c r="K55" s="1"/>
      <c r="L55" s="1"/>
      <c r="M55" s="1"/>
      <c r="N55" s="1"/>
      <c r="O55" s="1"/>
      <c r="P55" s="1"/>
      <c r="Q55" s="1"/>
      <c r="R55" s="1"/>
      <c r="S55" s="1"/>
      <c r="X55" t="s">
        <v>28</v>
      </c>
      <c r="Y55" s="40">
        <f t="shared" si="5"/>
        <v>0</v>
      </c>
    </row>
    <row r="56" spans="1:25" ht="15.5" thickBot="1" x14ac:dyDescent="0.9">
      <c r="A56" s="1"/>
      <c r="B56" s="23"/>
      <c r="C56" s="1"/>
      <c r="D56" s="1"/>
      <c r="E56" s="1"/>
      <c r="F56" s="1"/>
      <c r="G56" s="1"/>
      <c r="H56" s="1"/>
      <c r="I56" s="1"/>
      <c r="J56" s="24"/>
      <c r="K56" s="1"/>
      <c r="L56" s="1"/>
      <c r="M56" s="1"/>
      <c r="N56" s="1"/>
      <c r="O56" s="1"/>
      <c r="P56" s="1"/>
      <c r="Q56" s="1"/>
      <c r="R56" s="1"/>
      <c r="S56" s="1"/>
      <c r="X56" t="s">
        <v>29</v>
      </c>
      <c r="Y56" s="40">
        <f t="shared" si="5"/>
        <v>0</v>
      </c>
    </row>
    <row r="57" spans="1:25" x14ac:dyDescent="0.75">
      <c r="A57" s="1"/>
      <c r="B57" s="23"/>
      <c r="C57" s="7" t="s">
        <v>1</v>
      </c>
      <c r="D57" s="8" t="s">
        <v>0</v>
      </c>
      <c r="E57" s="1"/>
      <c r="F57" s="1"/>
      <c r="G57" s="1"/>
      <c r="H57" s="1"/>
      <c r="I57" s="1"/>
      <c r="J57" s="24"/>
      <c r="K57" s="1"/>
      <c r="L57" s="1"/>
      <c r="M57" s="1"/>
      <c r="N57" s="1"/>
      <c r="O57" s="1"/>
      <c r="P57" s="1"/>
      <c r="Q57" s="1"/>
      <c r="R57" s="1"/>
      <c r="S57" s="1"/>
      <c r="X57" t="s">
        <v>30</v>
      </c>
      <c r="Y57" s="40">
        <f t="shared" si="5"/>
        <v>0</v>
      </c>
    </row>
    <row r="58" spans="1:25" x14ac:dyDescent="0.75">
      <c r="A58" s="1"/>
      <c r="B58" s="23"/>
      <c r="C58" s="4">
        <v>0</v>
      </c>
      <c r="D58" s="36"/>
      <c r="E58" s="1"/>
      <c r="F58" s="1"/>
      <c r="G58" s="1"/>
      <c r="H58" s="1"/>
      <c r="I58" s="1"/>
      <c r="J58" s="24"/>
      <c r="K58" s="1"/>
      <c r="L58" s="1"/>
      <c r="M58" s="1"/>
      <c r="N58" s="1"/>
      <c r="O58" s="1"/>
      <c r="P58" s="1"/>
      <c r="Q58" s="1"/>
      <c r="R58" s="1"/>
      <c r="S58" s="1"/>
      <c r="X58" t="s">
        <v>31</v>
      </c>
      <c r="Y58" s="40">
        <f t="shared" si="5"/>
        <v>0</v>
      </c>
    </row>
    <row r="59" spans="1:25" x14ac:dyDescent="0.75">
      <c r="A59" s="1"/>
      <c r="B59" s="23"/>
      <c r="C59" s="4">
        <v>1</v>
      </c>
      <c r="D59" s="36"/>
      <c r="E59" s="1"/>
      <c r="F59" s="1"/>
      <c r="G59" s="1"/>
      <c r="H59" s="1"/>
      <c r="I59" s="1"/>
      <c r="J59" s="24"/>
      <c r="K59" s="1"/>
      <c r="L59" s="1"/>
      <c r="M59" s="1"/>
      <c r="N59" s="1"/>
      <c r="O59" s="1"/>
      <c r="P59" s="1"/>
      <c r="Q59" s="1"/>
      <c r="R59" s="1"/>
      <c r="S59" s="1"/>
      <c r="X59" t="s">
        <v>32</v>
      </c>
      <c r="Y59" s="40">
        <f t="shared" si="5"/>
        <v>0</v>
      </c>
    </row>
    <row r="60" spans="1:25" x14ac:dyDescent="0.75">
      <c r="A60" s="1"/>
      <c r="B60" s="23"/>
      <c r="C60" s="4">
        <v>2</v>
      </c>
      <c r="D60" s="36"/>
      <c r="E60" s="1"/>
      <c r="F60" s="1"/>
      <c r="G60" s="1"/>
      <c r="H60" s="1"/>
      <c r="I60" s="1"/>
      <c r="J60" s="24"/>
      <c r="K60" s="1"/>
      <c r="L60" s="1"/>
      <c r="M60" s="1"/>
      <c r="N60" s="1"/>
      <c r="O60" s="1"/>
      <c r="P60" s="1"/>
      <c r="Q60" s="1"/>
      <c r="R60" s="1"/>
      <c r="S60" s="1"/>
      <c r="X60" t="s">
        <v>33</v>
      </c>
      <c r="Y60" s="40">
        <f t="shared" si="5"/>
        <v>0</v>
      </c>
    </row>
    <row r="61" spans="1:25" x14ac:dyDescent="0.75">
      <c r="A61" s="1"/>
      <c r="B61" s="23"/>
      <c r="C61" s="4">
        <v>3</v>
      </c>
      <c r="D61" s="36"/>
      <c r="E61" s="1"/>
      <c r="F61" s="1"/>
      <c r="G61" s="1"/>
      <c r="H61" s="1"/>
      <c r="I61" s="1"/>
      <c r="J61" s="24"/>
      <c r="K61" s="1"/>
      <c r="L61" s="1"/>
      <c r="M61" s="1"/>
      <c r="N61" s="1"/>
      <c r="O61" s="1"/>
      <c r="P61" s="1"/>
      <c r="Q61" s="1"/>
      <c r="R61" s="1"/>
      <c r="S61" s="1"/>
      <c r="X61" t="s">
        <v>34</v>
      </c>
      <c r="Y61" s="40">
        <f t="shared" si="5"/>
        <v>0</v>
      </c>
    </row>
    <row r="62" spans="1:25" x14ac:dyDescent="0.75">
      <c r="A62" s="1"/>
      <c r="B62" s="23"/>
      <c r="C62" s="4">
        <v>4</v>
      </c>
      <c r="D62" s="36"/>
      <c r="E62" s="1"/>
      <c r="F62" s="1"/>
      <c r="G62" s="1"/>
      <c r="H62" s="1"/>
      <c r="I62" s="1"/>
      <c r="J62" s="24"/>
      <c r="K62" s="1"/>
      <c r="L62" s="1"/>
      <c r="M62" s="1"/>
      <c r="N62" s="1"/>
      <c r="O62" s="1"/>
      <c r="P62" s="1"/>
      <c r="Q62" s="1"/>
      <c r="R62" s="1"/>
      <c r="S62" s="1"/>
      <c r="X62" t="s">
        <v>35</v>
      </c>
      <c r="Y62" s="40">
        <f t="shared" si="5"/>
        <v>0</v>
      </c>
    </row>
    <row r="63" spans="1:25" x14ac:dyDescent="0.75">
      <c r="A63" s="1"/>
      <c r="B63" s="23"/>
      <c r="C63" s="4">
        <v>5</v>
      </c>
      <c r="D63" s="36"/>
      <c r="E63" s="1"/>
      <c r="F63" s="1"/>
      <c r="G63" s="1"/>
      <c r="H63" s="1"/>
      <c r="I63" s="1"/>
      <c r="J63" s="24"/>
      <c r="K63" s="1"/>
      <c r="L63" s="1"/>
      <c r="M63" s="1"/>
      <c r="N63" s="1"/>
      <c r="O63" s="1"/>
      <c r="P63" s="1"/>
      <c r="Q63" s="1"/>
      <c r="R63" s="1"/>
      <c r="S63" s="1"/>
      <c r="X63" t="s">
        <v>36</v>
      </c>
      <c r="Y63" s="40">
        <f>F80</f>
        <v>0</v>
      </c>
    </row>
    <row r="64" spans="1:25" x14ac:dyDescent="0.75">
      <c r="A64" s="1"/>
      <c r="B64" s="23"/>
      <c r="C64" s="4">
        <v>6</v>
      </c>
      <c r="D64" s="36"/>
      <c r="E64" s="1"/>
      <c r="F64" s="1"/>
      <c r="G64" s="1"/>
      <c r="H64" s="1"/>
      <c r="I64" s="1"/>
      <c r="J64" s="24"/>
      <c r="K64" s="1"/>
      <c r="L64" s="1"/>
      <c r="M64" s="1"/>
      <c r="N64" s="1"/>
      <c r="O64" s="1"/>
      <c r="P64" s="1"/>
      <c r="Q64" s="1"/>
      <c r="R64" s="1"/>
      <c r="S64" s="1"/>
      <c r="X64" t="s">
        <v>37</v>
      </c>
      <c r="Y64" s="40">
        <f>F81</f>
        <v>0</v>
      </c>
    </row>
    <row r="65" spans="1:25" x14ac:dyDescent="0.75">
      <c r="A65" s="1"/>
      <c r="B65" s="23"/>
      <c r="C65" s="4">
        <v>7</v>
      </c>
      <c r="D65" s="36"/>
      <c r="E65" s="1"/>
      <c r="F65" s="1"/>
      <c r="G65" s="1"/>
      <c r="H65" s="1"/>
      <c r="I65" s="1"/>
      <c r="J65" s="24"/>
      <c r="K65" s="1"/>
      <c r="L65" s="1"/>
      <c r="M65" s="1"/>
      <c r="N65" s="1"/>
      <c r="O65" s="1"/>
      <c r="P65" s="1"/>
      <c r="Q65" s="1"/>
      <c r="R65" s="1"/>
      <c r="S65" s="1"/>
      <c r="X65" t="s">
        <v>38</v>
      </c>
      <c r="Y65" s="40">
        <f>F82</f>
        <v>0</v>
      </c>
    </row>
    <row r="66" spans="1:25" x14ac:dyDescent="0.75">
      <c r="A66" s="1"/>
      <c r="B66" s="23"/>
      <c r="C66" s="4">
        <v>8</v>
      </c>
      <c r="D66" s="36"/>
      <c r="E66" s="1"/>
      <c r="F66" s="1"/>
      <c r="G66" s="1"/>
      <c r="H66" s="1"/>
      <c r="I66" s="1"/>
      <c r="J66" s="24"/>
      <c r="K66" s="1"/>
      <c r="L66" s="1"/>
      <c r="M66" s="1"/>
      <c r="N66" s="1"/>
      <c r="O66" s="1"/>
      <c r="P66" s="1"/>
      <c r="Q66" s="1"/>
      <c r="R66" s="1"/>
      <c r="S66" s="1"/>
      <c r="X66" t="s">
        <v>17</v>
      </c>
      <c r="Y66" s="40">
        <f>F83</f>
        <v>0</v>
      </c>
    </row>
    <row r="67" spans="1:25" x14ac:dyDescent="0.75">
      <c r="A67" s="1"/>
      <c r="B67" s="23"/>
      <c r="C67" s="4">
        <v>9</v>
      </c>
      <c r="D67" s="36"/>
      <c r="E67" s="1"/>
      <c r="F67" s="1"/>
      <c r="G67" s="1"/>
      <c r="H67" s="1"/>
      <c r="I67" s="1"/>
      <c r="J67" s="24"/>
      <c r="K67" s="1"/>
      <c r="L67" s="1"/>
      <c r="M67" s="1"/>
      <c r="N67" s="1"/>
      <c r="O67" s="1"/>
      <c r="P67" s="1"/>
      <c r="Q67" s="1"/>
      <c r="R67" s="1"/>
      <c r="S67" s="1"/>
    </row>
    <row r="68" spans="1:25" x14ac:dyDescent="0.75">
      <c r="A68" s="1"/>
      <c r="B68" s="23"/>
      <c r="C68" s="4">
        <v>10</v>
      </c>
      <c r="D68" s="36"/>
      <c r="E68" s="1"/>
      <c r="F68" s="1"/>
      <c r="G68" s="1"/>
      <c r="H68" s="1"/>
      <c r="I68" s="1"/>
      <c r="J68" s="24"/>
      <c r="K68" s="1"/>
      <c r="L68" s="1"/>
      <c r="M68" s="1"/>
      <c r="N68" s="1"/>
      <c r="O68" s="1"/>
      <c r="P68" s="1"/>
      <c r="Q68" s="1"/>
      <c r="R68" s="1"/>
      <c r="S68" s="1"/>
    </row>
    <row r="69" spans="1:25" x14ac:dyDescent="0.75">
      <c r="A69" s="1"/>
      <c r="B69" s="23"/>
      <c r="C69" s="4">
        <v>11</v>
      </c>
      <c r="D69" s="36"/>
      <c r="E69" s="1"/>
      <c r="F69" s="1"/>
      <c r="G69" s="1"/>
      <c r="H69" s="1"/>
      <c r="I69" s="1"/>
      <c r="J69" s="24"/>
      <c r="K69" s="1"/>
      <c r="L69" s="1"/>
      <c r="M69" s="1"/>
      <c r="N69" s="1"/>
      <c r="O69" s="1"/>
      <c r="P69" s="1"/>
      <c r="Q69" s="1"/>
      <c r="R69" s="1"/>
      <c r="S69" s="1"/>
    </row>
    <row r="70" spans="1:25" x14ac:dyDescent="0.75">
      <c r="A70" s="1"/>
      <c r="B70" s="23"/>
      <c r="C70" s="4">
        <v>12</v>
      </c>
      <c r="D70" s="36"/>
      <c r="E70" s="1"/>
      <c r="F70" s="1"/>
      <c r="G70" s="1"/>
      <c r="H70" s="1"/>
      <c r="I70" s="1"/>
      <c r="J70" s="24"/>
      <c r="K70" s="1"/>
      <c r="L70" s="1"/>
      <c r="M70" s="1"/>
      <c r="N70" s="1"/>
      <c r="O70" s="1"/>
      <c r="P70" s="1"/>
      <c r="Q70" s="1"/>
      <c r="R70" s="1"/>
      <c r="S70" s="1"/>
    </row>
    <row r="71" spans="1:25" x14ac:dyDescent="0.75">
      <c r="A71" s="1"/>
      <c r="B71" s="23"/>
      <c r="C71" s="4">
        <v>13</v>
      </c>
      <c r="D71" s="36"/>
      <c r="E71" s="1"/>
      <c r="F71" s="1"/>
      <c r="G71" s="1"/>
      <c r="H71" s="1"/>
      <c r="I71" s="1"/>
      <c r="J71" s="24"/>
      <c r="K71" s="1"/>
      <c r="L71" s="1"/>
      <c r="M71" s="1"/>
      <c r="N71" s="1"/>
      <c r="O71" s="1"/>
      <c r="P71" s="1"/>
      <c r="Q71" s="1"/>
      <c r="R71" s="1"/>
      <c r="S71" s="1"/>
    </row>
    <row r="72" spans="1:25" x14ac:dyDescent="0.75">
      <c r="A72" s="1"/>
      <c r="B72" s="23"/>
      <c r="C72" s="4">
        <v>14</v>
      </c>
      <c r="D72" s="36"/>
      <c r="E72" s="1"/>
      <c r="F72" s="1"/>
      <c r="G72" s="1"/>
      <c r="H72" s="1"/>
      <c r="I72" s="1"/>
      <c r="J72" s="24"/>
      <c r="K72" s="1"/>
      <c r="L72" s="1"/>
      <c r="M72" s="1"/>
      <c r="N72" s="1"/>
      <c r="O72" s="1"/>
      <c r="P72" s="1"/>
      <c r="Q72" s="1"/>
      <c r="R72" s="1"/>
      <c r="S72" s="1"/>
    </row>
    <row r="73" spans="1:25" x14ac:dyDescent="0.75">
      <c r="A73" s="1"/>
      <c r="B73" s="23"/>
      <c r="C73" s="4">
        <v>15</v>
      </c>
      <c r="D73" s="36"/>
      <c r="E73" s="1"/>
      <c r="F73" s="1"/>
      <c r="G73" s="1"/>
      <c r="H73" s="1"/>
      <c r="I73" s="1"/>
      <c r="J73" s="24"/>
      <c r="K73" s="1"/>
      <c r="L73" s="1"/>
      <c r="M73" s="1"/>
      <c r="N73" s="1"/>
      <c r="O73" s="1"/>
      <c r="P73" s="1"/>
      <c r="Q73" s="1"/>
      <c r="R73" s="1"/>
      <c r="S73" s="1"/>
    </row>
    <row r="74" spans="1:25" x14ac:dyDescent="0.75">
      <c r="A74" s="1"/>
      <c r="B74" s="23"/>
      <c r="C74" s="4">
        <v>16</v>
      </c>
      <c r="D74" s="36"/>
      <c r="E74" s="1"/>
      <c r="F74" s="1"/>
      <c r="G74" s="1"/>
      <c r="H74" s="1"/>
      <c r="I74" s="1"/>
      <c r="J74" s="24"/>
      <c r="K74" s="1"/>
      <c r="L74" s="1"/>
      <c r="M74" s="1"/>
      <c r="N74" s="1"/>
      <c r="O74" s="1"/>
      <c r="P74" s="1"/>
      <c r="Q74" s="1"/>
      <c r="R74" s="1"/>
      <c r="S74" s="1"/>
    </row>
    <row r="75" spans="1:25" x14ac:dyDescent="0.75">
      <c r="A75" s="1"/>
      <c r="B75" s="23"/>
      <c r="C75" s="4">
        <v>17</v>
      </c>
      <c r="D75" s="36"/>
      <c r="E75" s="1"/>
      <c r="F75" s="1"/>
      <c r="G75" s="1"/>
      <c r="H75" s="1"/>
      <c r="I75" s="1"/>
      <c r="J75" s="24"/>
      <c r="K75" s="1"/>
      <c r="L75" s="1"/>
      <c r="M75" s="1"/>
      <c r="N75" s="1"/>
      <c r="O75" s="1"/>
      <c r="P75" s="1"/>
      <c r="Q75" s="1"/>
      <c r="R75" s="1"/>
      <c r="S75" s="1"/>
    </row>
    <row r="76" spans="1:25" x14ac:dyDescent="0.75">
      <c r="A76" s="1"/>
      <c r="B76" s="23"/>
      <c r="C76" s="4">
        <v>18</v>
      </c>
      <c r="D76" s="36"/>
      <c r="E76" s="1"/>
      <c r="F76" s="1"/>
      <c r="G76" s="1"/>
      <c r="H76" s="1"/>
      <c r="I76" s="1"/>
      <c r="J76" s="24"/>
      <c r="K76" s="1"/>
      <c r="L76" s="1"/>
      <c r="M76" s="1"/>
      <c r="N76" s="1"/>
      <c r="O76" s="1"/>
      <c r="P76" s="1"/>
      <c r="Q76" s="1"/>
      <c r="R76" s="1"/>
      <c r="S76" s="1"/>
    </row>
    <row r="77" spans="1:25" x14ac:dyDescent="0.75">
      <c r="A77" s="1"/>
      <c r="B77" s="23"/>
      <c r="C77" s="4">
        <v>19</v>
      </c>
      <c r="D77" s="36"/>
      <c r="E77" s="1"/>
      <c r="F77" s="1"/>
      <c r="G77" s="1"/>
      <c r="H77" s="1"/>
      <c r="I77" s="1"/>
      <c r="J77" s="24"/>
      <c r="K77" s="1"/>
      <c r="L77" s="1"/>
      <c r="M77" s="1"/>
      <c r="N77" s="1"/>
      <c r="O77" s="1"/>
      <c r="P77" s="1"/>
      <c r="Q77" s="1"/>
      <c r="R77" s="1"/>
      <c r="S77" s="1"/>
    </row>
    <row r="78" spans="1:25" ht="15.5" thickBot="1" x14ac:dyDescent="0.9">
      <c r="A78" s="1"/>
      <c r="B78" s="23"/>
      <c r="C78" s="9">
        <v>20</v>
      </c>
      <c r="D78" s="37"/>
      <c r="E78" s="1"/>
      <c r="F78" s="1"/>
      <c r="G78" s="1"/>
      <c r="H78" s="1"/>
      <c r="I78" s="1"/>
      <c r="J78" s="24"/>
      <c r="K78" s="1"/>
      <c r="L78" s="1"/>
      <c r="M78" s="1"/>
      <c r="N78" s="1"/>
      <c r="O78" s="1"/>
      <c r="P78" s="1"/>
      <c r="Q78" s="1"/>
      <c r="R78" s="1"/>
      <c r="S78" s="1"/>
    </row>
    <row r="79" spans="1:25" x14ac:dyDescent="0.75">
      <c r="A79" s="1"/>
      <c r="B79" s="23"/>
      <c r="C79" s="12"/>
      <c r="D79" s="12"/>
      <c r="E79" s="1"/>
      <c r="F79" s="1"/>
      <c r="G79" s="1"/>
      <c r="H79" s="1"/>
      <c r="I79" s="1"/>
      <c r="J79" s="24"/>
      <c r="K79" s="1"/>
      <c r="L79" s="1"/>
      <c r="M79" s="1"/>
      <c r="N79" s="1"/>
      <c r="O79" s="1"/>
      <c r="P79" s="1"/>
      <c r="Q79" s="1"/>
      <c r="R79" s="1"/>
      <c r="S79" s="1"/>
    </row>
    <row r="80" spans="1:25" x14ac:dyDescent="0.75">
      <c r="A80" s="1"/>
      <c r="B80" s="43" t="str">
        <f>IF(P3=1,"c) Carga de Ruptura (kN):", "c) Ultimate or failure load (kN):")</f>
        <v>c) Ultimate or failure load (kN):</v>
      </c>
      <c r="C80" s="44"/>
      <c r="D80" s="44"/>
      <c r="E80" s="44"/>
      <c r="F80" s="35"/>
      <c r="G80" s="1"/>
      <c r="H80" s="1"/>
      <c r="I80" s="1"/>
      <c r="J80" s="24"/>
      <c r="K80" s="1"/>
      <c r="L80" s="1"/>
      <c r="M80" s="1"/>
      <c r="N80" s="1"/>
      <c r="O80" s="1"/>
      <c r="P80" s="1"/>
      <c r="Q80" s="1"/>
      <c r="R80" s="1"/>
      <c r="S80" s="1"/>
    </row>
    <row r="81" spans="1:19" x14ac:dyDescent="0.75">
      <c r="A81" s="1"/>
      <c r="B81" s="43" t="str">
        <f>IF(P3=1,"d) Carga de Atrito Lateral na Ruptura (kN):", "d) Ultimate shaft resistance (kN):")</f>
        <v>d) Ultimate shaft resistance (kN):</v>
      </c>
      <c r="C81" s="44"/>
      <c r="D81" s="44"/>
      <c r="E81" s="44"/>
      <c r="F81" s="35"/>
      <c r="G81" s="1"/>
      <c r="H81" s="1"/>
      <c r="I81" s="1"/>
      <c r="J81" s="24"/>
      <c r="K81" s="1"/>
      <c r="L81" s="1"/>
      <c r="M81" s="1"/>
      <c r="N81" s="1"/>
      <c r="O81" s="1"/>
      <c r="P81" s="1"/>
      <c r="Q81" s="1"/>
      <c r="R81" s="1"/>
      <c r="S81" s="1"/>
    </row>
    <row r="82" spans="1:19" x14ac:dyDescent="0.75">
      <c r="A82" s="1"/>
      <c r="B82" s="43" t="str">
        <f>IF(P3=1,"e) Carga de Ponta na Ruptura (kN):", "e) Ultimate end-bearing resistance (kN):")</f>
        <v>e) Ultimate end-bearing resistance (kN):</v>
      </c>
      <c r="C82" s="44"/>
      <c r="D82" s="44"/>
      <c r="E82" s="44"/>
      <c r="F82" s="35"/>
      <c r="G82" s="1"/>
      <c r="H82" s="1"/>
      <c r="I82" s="1"/>
      <c r="J82" s="24"/>
      <c r="K82" s="1"/>
      <c r="L82" s="1"/>
      <c r="M82" s="1"/>
      <c r="N82" s="1"/>
      <c r="O82" s="1"/>
      <c r="P82" s="1"/>
      <c r="Q82" s="1"/>
      <c r="R82" s="1"/>
      <c r="S82" s="1"/>
    </row>
    <row r="83" spans="1:19" x14ac:dyDescent="0.75">
      <c r="A83" s="1"/>
      <c r="B83" s="72" t="str">
        <f>IF(P3=1,"f) Descrição do Dimensionamento:", "f) Design Description:")</f>
        <v>f) Design Description:</v>
      </c>
      <c r="C83" s="73"/>
      <c r="D83" s="73"/>
      <c r="E83" s="74"/>
      <c r="F83" s="79"/>
      <c r="G83" s="79"/>
      <c r="H83" s="79"/>
      <c r="I83" s="79"/>
      <c r="J83" s="80"/>
      <c r="K83" s="1"/>
      <c r="L83" s="1"/>
    </row>
    <row r="84" spans="1:19" x14ac:dyDescent="0.75">
      <c r="A84" s="1"/>
      <c r="B84" s="55"/>
      <c r="C84" s="56"/>
      <c r="D84" s="56"/>
      <c r="E84" s="75"/>
      <c r="F84" s="79"/>
      <c r="G84" s="79"/>
      <c r="H84" s="79"/>
      <c r="I84" s="79"/>
      <c r="J84" s="80"/>
      <c r="K84" s="1"/>
      <c r="L84" s="1"/>
    </row>
    <row r="85" spans="1:19" x14ac:dyDescent="0.75">
      <c r="A85" s="1"/>
      <c r="B85" s="55"/>
      <c r="C85" s="56"/>
      <c r="D85" s="56"/>
      <c r="E85" s="75"/>
      <c r="F85" s="79"/>
      <c r="G85" s="79"/>
      <c r="H85" s="79"/>
      <c r="I85" s="79"/>
      <c r="J85" s="80"/>
      <c r="K85" s="1"/>
      <c r="L85" s="1"/>
    </row>
    <row r="86" spans="1:19" x14ac:dyDescent="0.75">
      <c r="A86" s="1"/>
      <c r="B86" s="55"/>
      <c r="C86" s="56"/>
      <c r="D86" s="56"/>
      <c r="E86" s="75"/>
      <c r="F86" s="79"/>
      <c r="G86" s="79"/>
      <c r="H86" s="79"/>
      <c r="I86" s="79"/>
      <c r="J86" s="80"/>
      <c r="K86" s="1"/>
      <c r="L86" s="1"/>
    </row>
    <row r="87" spans="1:19" x14ac:dyDescent="0.75">
      <c r="A87" s="1"/>
      <c r="B87" s="55"/>
      <c r="C87" s="56"/>
      <c r="D87" s="56"/>
      <c r="E87" s="75"/>
      <c r="F87" s="79"/>
      <c r="G87" s="79"/>
      <c r="H87" s="79"/>
      <c r="I87" s="79"/>
      <c r="J87" s="80"/>
      <c r="K87" s="1"/>
      <c r="L87" s="1"/>
    </row>
    <row r="88" spans="1:19" x14ac:dyDescent="0.75">
      <c r="A88" s="1"/>
      <c r="B88" s="55"/>
      <c r="C88" s="56"/>
      <c r="D88" s="56"/>
      <c r="E88" s="75"/>
      <c r="F88" s="79"/>
      <c r="G88" s="79"/>
      <c r="H88" s="79"/>
      <c r="I88" s="79"/>
      <c r="J88" s="80"/>
      <c r="K88" s="1"/>
      <c r="L88" s="1"/>
    </row>
    <row r="89" spans="1:19" x14ac:dyDescent="0.75">
      <c r="A89" s="1"/>
      <c r="B89" s="55"/>
      <c r="C89" s="56"/>
      <c r="D89" s="56"/>
      <c r="E89" s="75"/>
      <c r="F89" s="79"/>
      <c r="G89" s="79"/>
      <c r="H89" s="79"/>
      <c r="I89" s="79"/>
      <c r="J89" s="80"/>
      <c r="K89" s="1"/>
      <c r="L89" s="1"/>
    </row>
    <row r="90" spans="1:19" x14ac:dyDescent="0.75">
      <c r="A90" s="1"/>
      <c r="B90" s="55"/>
      <c r="C90" s="56"/>
      <c r="D90" s="56"/>
      <c r="E90" s="75"/>
      <c r="F90" s="79"/>
      <c r="G90" s="79"/>
      <c r="H90" s="79"/>
      <c r="I90" s="79"/>
      <c r="J90" s="80"/>
      <c r="K90" s="1"/>
      <c r="L90" s="1"/>
    </row>
    <row r="91" spans="1:19" x14ac:dyDescent="0.75">
      <c r="A91" s="1"/>
      <c r="B91" s="55"/>
      <c r="C91" s="56"/>
      <c r="D91" s="56"/>
      <c r="E91" s="75"/>
      <c r="F91" s="79"/>
      <c r="G91" s="79"/>
      <c r="H91" s="79"/>
      <c r="I91" s="79"/>
      <c r="J91" s="80"/>
      <c r="K91" s="1"/>
      <c r="L91" s="1"/>
    </row>
    <row r="92" spans="1:19" x14ac:dyDescent="0.75">
      <c r="A92" s="1"/>
      <c r="B92" s="55"/>
      <c r="C92" s="56"/>
      <c r="D92" s="56"/>
      <c r="E92" s="75"/>
      <c r="F92" s="79"/>
      <c r="G92" s="79"/>
      <c r="H92" s="79"/>
      <c r="I92" s="79"/>
      <c r="J92" s="80"/>
      <c r="K92" s="1"/>
      <c r="L92" s="1"/>
    </row>
    <row r="93" spans="1:19" x14ac:dyDescent="0.75">
      <c r="A93" s="1"/>
      <c r="B93" s="76"/>
      <c r="C93" s="77"/>
      <c r="D93" s="77"/>
      <c r="E93" s="78"/>
      <c r="F93" s="79"/>
      <c r="G93" s="79"/>
      <c r="H93" s="79"/>
      <c r="I93" s="79"/>
      <c r="J93" s="80"/>
      <c r="K93" s="1"/>
      <c r="L93" s="1"/>
    </row>
    <row r="94" spans="1:19" x14ac:dyDescent="0.75">
      <c r="A94" s="1"/>
      <c r="B94" s="68" t="str">
        <f>IF(P3=1,"Descrição sumária da metodologia adotada, incluindo os ensaios utilizados, premissas adotadas, e qualquer método ou softwares empregados", "A brief description of the methodology adopted, including the investigation data used, main assumptions, and any method or software employed.")</f>
        <v>A brief description of the methodology adopted, including the investigation data used, main assumptions, and any method or software employed.</v>
      </c>
      <c r="C94" s="69"/>
      <c r="D94" s="69"/>
      <c r="E94" s="69"/>
      <c r="F94" s="79"/>
      <c r="G94" s="79"/>
      <c r="H94" s="79"/>
      <c r="I94" s="79"/>
      <c r="J94" s="80"/>
      <c r="K94" s="1"/>
      <c r="L94" s="1"/>
    </row>
    <row r="95" spans="1:19" ht="15" customHeight="1" x14ac:dyDescent="0.75">
      <c r="A95" s="1"/>
      <c r="B95" s="68"/>
      <c r="C95" s="69"/>
      <c r="D95" s="69"/>
      <c r="E95" s="69"/>
      <c r="F95" s="79"/>
      <c r="G95" s="79"/>
      <c r="H95" s="79"/>
      <c r="I95" s="79"/>
      <c r="J95" s="80"/>
      <c r="K95" s="1"/>
      <c r="L95" s="1"/>
    </row>
    <row r="96" spans="1:19" ht="15.5" thickBot="1" x14ac:dyDescent="0.9">
      <c r="A96" s="1"/>
      <c r="B96" s="70"/>
      <c r="C96" s="71"/>
      <c r="D96" s="71"/>
      <c r="E96" s="71"/>
      <c r="F96" s="81"/>
      <c r="G96" s="81"/>
      <c r="H96" s="81"/>
      <c r="I96" s="81"/>
      <c r="J96" s="82"/>
      <c r="K96" s="1"/>
      <c r="L96" s="1"/>
    </row>
    <row r="97" spans="11:12" s="1" customFormat="1" ht="14.25" x14ac:dyDescent="0.65"/>
    <row r="98" spans="11:12" s="1" customFormat="1" ht="14.25" x14ac:dyDescent="0.65"/>
    <row r="99" spans="11:12" s="1" customFormat="1" ht="14.25" x14ac:dyDescent="0.65"/>
    <row r="100" spans="11:12" hidden="1" x14ac:dyDescent="0.75">
      <c r="K100" s="1"/>
      <c r="L100" s="1"/>
    </row>
  </sheetData>
  <sheetProtection algorithmName="SHA-512" hashValue="lRdiGGSxMg2Gs6X135YL/TP0xJI/haqMGuYr3yABdIlJ/wgyVYNYpyi8Zc+6R2GA3wKCX+RLYzko8/tABwB/zQ==" saltValue="5bb/ph+H1lOEL/Gboc8mSw==" spinCount="100000" sheet="1" formatCells="0" formatColumns="0" formatRows="0" insertColumns="0" insertRows="0" insertHyperlinks="0" deleteColumns="0" deleteRows="0" selectLockedCells="1" sort="0" autoFilter="0" pivotTables="0"/>
  <mergeCells count="27">
    <mergeCell ref="B94:E96"/>
    <mergeCell ref="B83:E93"/>
    <mergeCell ref="F13:J13"/>
    <mergeCell ref="F14:J14"/>
    <mergeCell ref="F16:J16"/>
    <mergeCell ref="F17:J17"/>
    <mergeCell ref="F83:J96"/>
    <mergeCell ref="F15:J15"/>
    <mergeCell ref="B82:E82"/>
    <mergeCell ref="B18:E21"/>
    <mergeCell ref="B16:E16"/>
    <mergeCell ref="B17:E17"/>
    <mergeCell ref="B15:E15"/>
    <mergeCell ref="B25:E25"/>
    <mergeCell ref="B23:E23"/>
    <mergeCell ref="B80:E80"/>
    <mergeCell ref="B81:E81"/>
    <mergeCell ref="B24:E24"/>
    <mergeCell ref="D2:J5"/>
    <mergeCell ref="D6:J6"/>
    <mergeCell ref="D7:J7"/>
    <mergeCell ref="B27:E27"/>
    <mergeCell ref="B22:J22"/>
    <mergeCell ref="B13:E13"/>
    <mergeCell ref="B14:E14"/>
    <mergeCell ref="F23:J23"/>
    <mergeCell ref="F24:J24"/>
  </mergeCells>
  <dataValidations count="2">
    <dataValidation type="list" allowBlank="1" showInputMessage="1" showErrorMessage="1" sqref="H9" xr:uid="{D4B967BC-41DB-427B-986E-18866F1AAFDC}">
      <formula1>"Português, English"</formula1>
    </dataValidation>
    <dataValidation type="list" allowBlank="1" showInputMessage="1" showErrorMessage="1" sqref="E10:E12" xr:uid="{27210C26-431D-4D3F-936A-B0973C70BD7C}">
      <formula1>"Portuguese, English"</formula1>
    </dataValidation>
  </dataValidations>
  <pageMargins left="0.511811024" right="0.511811024" top="0.78740157499999996" bottom="0.78740157499999996" header="0.31496062000000002" footer="0.31496062000000002"/>
  <pageSetup paperSize="9" orientation="portrait" horizontalDpi="0" verticalDpi="0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Phase2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João Bergan</dc:creator>
  <cp:lastModifiedBy>Financeiro BornSales</cp:lastModifiedBy>
  <dcterms:created xsi:type="dcterms:W3CDTF">2015-06-05T18:19:34Z</dcterms:created>
  <dcterms:modified xsi:type="dcterms:W3CDTF">2026-06-11T10:00:50Z</dcterms:modified>
</cp:coreProperties>
</file>