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Financeiro\BornSales Dropbox\Financeiro - BornSales\3 - MATERIAL GRÁFICO\bc-ets\bs-ets 01\"/>
    </mc:Choice>
  </mc:AlternateContent>
  <xr:revisionPtr revIDLastSave="0" documentId="13_ncr:1_{186C9DF4-38FE-4036-9051-435E0F3FD0C7}" xr6:coauthVersionLast="47" xr6:coauthVersionMax="47" xr10:uidLastSave="{00000000-0000-0000-0000-000000000000}"/>
  <workbookProtection workbookAlgorithmName="SHA-512" workbookHashValue="XA/0ZZlgmZxRsmAAyF7jOO1qvYA4XSNySbzmQ7Nx9qjcW958wVDDBXtTi86QFlR5W28jc5VjwkrlsW9b5Jo5ZA==" workbookSaltValue="nKXNuE6pnRpLFphM+seX8Q==" workbookSpinCount="100000" lockStructure="1"/>
  <bookViews>
    <workbookView xWindow="-110" yWindow="-110" windowWidth="19420" windowHeight="10300" xr2:uid="{00000000-000D-0000-FFFF-FFFF00000000}"/>
  </bookViews>
  <sheets>
    <sheet name="Inpu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1" l="1"/>
  <c r="Q6" i="1" s="1"/>
  <c r="B13" i="1" l="1"/>
  <c r="B11" i="1"/>
  <c r="B20" i="1"/>
  <c r="B69" i="1"/>
  <c r="B35" i="1"/>
  <c r="B36" i="1"/>
  <c r="B39" i="1"/>
  <c r="B15" i="1"/>
  <c r="Q4" i="1"/>
  <c r="D7" i="1"/>
  <c r="Q3" i="1"/>
  <c r="Q5" i="1"/>
  <c r="B37" i="1"/>
  <c r="D6" i="1"/>
  <c r="C25" i="1"/>
  <c r="F17" i="1"/>
  <c r="B16" i="1"/>
  <c r="B29" i="1"/>
  <c r="B30" i="1"/>
  <c r="B14" i="1"/>
</calcChain>
</file>

<file path=xl/sharedStrings.xml><?xml version="1.0" encoding="utf-8"?>
<sst xmlns="http://schemas.openxmlformats.org/spreadsheetml/2006/main" count="19" uniqueCount="18">
  <si>
    <t>Q [kN]</t>
  </si>
  <si>
    <t>z [m]</t>
  </si>
  <si>
    <t>s [mm]</t>
  </si>
  <si>
    <t>E-mail</t>
  </si>
  <si>
    <t>Inputs</t>
  </si>
  <si>
    <t>60 cm</t>
  </si>
  <si>
    <t>25 m</t>
  </si>
  <si>
    <t>Outputs</t>
  </si>
  <si>
    <t>40 MPa</t>
  </si>
  <si>
    <r>
      <t>f</t>
    </r>
    <r>
      <rPr>
        <b/>
        <vertAlign val="subscript"/>
        <sz val="11"/>
        <color theme="1"/>
        <rFont val="Arial"/>
        <family val="2"/>
      </rPr>
      <t>ck</t>
    </r>
  </si>
  <si>
    <t>Select language:</t>
  </si>
  <si>
    <t>Idioma</t>
  </si>
  <si>
    <t xml:space="preserve">     SPT</t>
  </si>
  <si>
    <t xml:space="preserve">     SCPTu</t>
  </si>
  <si>
    <t xml:space="preserve">     DMT</t>
  </si>
  <si>
    <t>Formação</t>
  </si>
  <si>
    <t>BALNEÁRIO CAMBORIÚ
EXPERIMENTAL TESTING SITE 01</t>
  </si>
  <si>
    <t>Português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</si>
</sst>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vertAlign val="subscript"/>
      <sz val="11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theme="3" tint="0.59999389629810485"/>
      </top>
      <bottom/>
      <diagonal/>
    </border>
    <border>
      <left/>
      <right/>
      <top style="medium">
        <color indexed="64"/>
      </top>
      <bottom style="thin">
        <color theme="3" tint="0.59999389629810485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/>
      <bottom style="thin">
        <color theme="3" tint="0.5999938962981048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thin">
        <color theme="3" tint="0.59999389629810485"/>
      </bottom>
      <diagonal/>
    </border>
    <border>
      <left/>
      <right style="thick">
        <color indexed="64"/>
      </right>
      <top style="medium">
        <color indexed="64"/>
      </top>
      <bottom style="thin">
        <color theme="3" tint="0.59999389629810485"/>
      </bottom>
      <diagonal/>
    </border>
    <border>
      <left style="thick">
        <color indexed="64"/>
      </left>
      <right/>
      <top style="thin">
        <color theme="3" tint="0.59999389629810485"/>
      </top>
      <bottom style="thin">
        <color theme="3" tint="0.59999389629810485"/>
      </bottom>
      <diagonal/>
    </border>
    <border>
      <left/>
      <right style="thick">
        <color indexed="64"/>
      </right>
      <top style="thin">
        <color theme="3" tint="0.59999389629810485"/>
      </top>
      <bottom style="thin">
        <color theme="3" tint="0.59999389629810485"/>
      </bottom>
      <diagonal/>
    </border>
    <border>
      <left style="thick">
        <color indexed="64"/>
      </left>
      <right/>
      <top style="thin">
        <color theme="3" tint="0.59999389629810485"/>
      </top>
      <bottom/>
      <diagonal/>
    </border>
    <border>
      <left style="thick">
        <color indexed="64"/>
      </left>
      <right/>
      <top/>
      <bottom style="thin">
        <color theme="3" tint="0.59999389629810485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theme="3" tint="0.59999389629810485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5" xfId="0" applyFont="1" applyFill="1" applyBorder="1" applyAlignment="1">
      <alignment horizontal="center"/>
    </xf>
    <xf numFmtId="0" fontId="2" fillId="3" borderId="6" xfId="0" applyFont="1" applyFill="1" applyBorder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top"/>
    </xf>
    <xf numFmtId="0" fontId="3" fillId="2" borderId="0" xfId="0" applyFont="1" applyFill="1"/>
    <xf numFmtId="0" fontId="2" fillId="3" borderId="0" xfId="0" applyFont="1" applyFill="1"/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3" fillId="4" borderId="3" xfId="0" applyFont="1" applyFill="1" applyBorder="1"/>
    <xf numFmtId="0" fontId="3" fillId="4" borderId="4" xfId="0" applyFont="1" applyFill="1" applyBorder="1"/>
    <xf numFmtId="0" fontId="3" fillId="4" borderId="0" xfId="0" applyFont="1" applyFill="1"/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6" fillId="3" borderId="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2" fillId="3" borderId="22" xfId="0" applyFont="1" applyFill="1" applyBorder="1"/>
    <xf numFmtId="0" fontId="2" fillId="3" borderId="18" xfId="0" applyFont="1" applyFill="1" applyBorder="1"/>
    <xf numFmtId="0" fontId="2" fillId="2" borderId="18" xfId="0" applyFont="1" applyFill="1" applyBorder="1" applyAlignment="1">
      <alignment horizontal="center" vertical="center"/>
    </xf>
    <xf numFmtId="0" fontId="3" fillId="4" borderId="30" xfId="0" applyFont="1" applyFill="1" applyBorder="1"/>
    <xf numFmtId="0" fontId="3" fillId="2" borderId="17" xfId="0" applyFont="1" applyFill="1" applyBorder="1" applyAlignment="1">
      <alignment horizontal="left" vertical="center"/>
    </xf>
    <xf numFmtId="0" fontId="3" fillId="4" borderId="18" xfId="0" applyFont="1" applyFill="1" applyBorder="1"/>
    <xf numFmtId="0" fontId="3" fillId="4" borderId="26" xfId="0" applyFont="1" applyFill="1" applyBorder="1"/>
    <xf numFmtId="0" fontId="3" fillId="2" borderId="18" xfId="0" applyFont="1" applyFill="1" applyBorder="1" applyAlignment="1">
      <alignment vertical="top"/>
    </xf>
    <xf numFmtId="0" fontId="3" fillId="2" borderId="17" xfId="0" applyFont="1" applyFill="1" applyBorder="1"/>
    <xf numFmtId="0" fontId="0" fillId="0" borderId="18" xfId="0" applyBorder="1"/>
    <xf numFmtId="0" fontId="2" fillId="2" borderId="31" xfId="0" applyFont="1" applyFill="1" applyBorder="1"/>
    <xf numFmtId="0" fontId="2" fillId="2" borderId="32" xfId="0" applyFont="1" applyFill="1" applyBorder="1"/>
    <xf numFmtId="0" fontId="2" fillId="2" borderId="33" xfId="0" applyFont="1" applyFill="1" applyBorder="1"/>
    <xf numFmtId="0" fontId="7" fillId="2" borderId="0" xfId="0" applyFont="1" applyFill="1" applyAlignment="1" applyProtection="1">
      <alignment vertical="center"/>
      <protection locked="0"/>
    </xf>
    <xf numFmtId="4" fontId="2" fillId="3" borderId="0" xfId="0" applyNumberFormat="1" applyFont="1" applyFill="1" applyProtection="1">
      <protection locked="0"/>
    </xf>
    <xf numFmtId="0" fontId="2" fillId="3" borderId="11" xfId="0" applyFont="1" applyFill="1" applyBorder="1" applyAlignment="1" applyProtection="1">
      <alignment horizontal="center"/>
      <protection locked="0"/>
    </xf>
    <xf numFmtId="0" fontId="2" fillId="3" borderId="13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vertical="center" wrapText="1"/>
    </xf>
    <xf numFmtId="0" fontId="1" fillId="2" borderId="17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3" fillId="2" borderId="17" xfId="0" applyFont="1" applyFill="1" applyBorder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3" fillId="2" borderId="18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2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 applyProtection="1">
      <alignment horizontal="left"/>
      <protection locked="0"/>
    </xf>
    <xf numFmtId="0" fontId="2" fillId="3" borderId="20" xfId="0" applyFont="1" applyFill="1" applyBorder="1" applyAlignment="1" applyProtection="1">
      <alignment horizontal="left"/>
      <protection locked="0"/>
    </xf>
    <xf numFmtId="0" fontId="2" fillId="3" borderId="6" xfId="0" applyFont="1" applyFill="1" applyBorder="1" applyAlignment="1" applyProtection="1">
      <alignment horizontal="left"/>
      <protection locked="0"/>
    </xf>
    <xf numFmtId="0" fontId="2" fillId="3" borderId="22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3" borderId="34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3" borderId="18" xfId="0" applyFont="1" applyFill="1" applyBorder="1" applyAlignment="1" applyProtection="1">
      <alignment horizontal="left" vertical="center"/>
      <protection locked="0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2" fillId="3" borderId="26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900758404568976"/>
          <c:y val="0.20407264936381794"/>
          <c:w val="0.63445222484100472"/>
          <c:h val="0.74434392054353227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tx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Input!$D$72:$D$87</c:f>
              <c:numCache>
                <c:formatCode>General</c:formatCode>
                <c:ptCount val="16"/>
                <c:pt idx="0">
                  <c:v>0</c:v>
                </c:pt>
              </c:numCache>
            </c:numRef>
          </c:xVal>
          <c:yVal>
            <c:numRef>
              <c:f>Input!$C$72:$C$87</c:f>
              <c:numCache>
                <c:formatCode>General</c:formatCode>
                <c:ptCount val="16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18</c:v>
                </c:pt>
                <c:pt idx="4">
                  <c:v>24</c:v>
                </c:pt>
                <c:pt idx="5">
                  <c:v>30</c:v>
                </c:pt>
                <c:pt idx="6">
                  <c:v>36</c:v>
                </c:pt>
                <c:pt idx="7">
                  <c:v>42.000000000000007</c:v>
                </c:pt>
                <c:pt idx="8">
                  <c:v>48</c:v>
                </c:pt>
                <c:pt idx="9">
                  <c:v>54</c:v>
                </c:pt>
                <c:pt idx="10">
                  <c:v>60</c:v>
                </c:pt>
                <c:pt idx="11">
                  <c:v>66</c:v>
                </c:pt>
                <c:pt idx="12">
                  <c:v>72</c:v>
                </c:pt>
                <c:pt idx="13">
                  <c:v>78</c:v>
                </c:pt>
                <c:pt idx="14">
                  <c:v>84.000000000000014</c:v>
                </c:pt>
                <c:pt idx="15">
                  <c:v>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977-4784-88D6-BF8B254B7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789264"/>
        <c:axId val="114787824"/>
      </c:scatterChart>
      <c:valAx>
        <c:axId val="11478926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400" b="1">
                    <a:solidFill>
                      <a:schemeClr val="tx1"/>
                    </a:solidFill>
                  </a:rPr>
                  <a:t>Q [kN]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4787824"/>
        <c:crosses val="autoZero"/>
        <c:crossBetween val="midCat"/>
      </c:valAx>
      <c:valAx>
        <c:axId val="1147878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400" b="1">
                    <a:solidFill>
                      <a:schemeClr val="tx1"/>
                    </a:solidFill>
                  </a:rPr>
                  <a:t>s [mm]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4789264"/>
        <c:crosses val="autoZero"/>
        <c:crossBetween val="midCat"/>
      </c:valAx>
      <c:spPr>
        <a:noFill/>
        <a:ln>
          <a:solidFill>
            <a:schemeClr val="accent1">
              <a:alpha val="99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364266001560243"/>
          <c:y val="0.19520509326610644"/>
          <c:w val="0.59726018365711298"/>
          <c:h val="0.72223880802145224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tx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Input!$D$42:$D$67</c:f>
              <c:numCache>
                <c:formatCode>General</c:formatCode>
                <c:ptCount val="26"/>
              </c:numCache>
            </c:numRef>
          </c:xVal>
          <c:yVal>
            <c:numRef>
              <c:f>Input!$C$42:$C$67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F75-4A00-ABDA-C5EFF5A82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789264"/>
        <c:axId val="114787824"/>
      </c:scatterChart>
      <c:valAx>
        <c:axId val="11478926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400" b="1">
                    <a:solidFill>
                      <a:schemeClr val="tx1"/>
                    </a:solidFill>
                  </a:rPr>
                  <a:t>Q [kN]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4787824"/>
        <c:crosses val="autoZero"/>
        <c:crossBetween val="midCat"/>
      </c:valAx>
      <c:valAx>
        <c:axId val="1147878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400" b="1">
                    <a:solidFill>
                      <a:schemeClr val="tx1"/>
                    </a:solidFill>
                  </a:rPr>
                  <a:t>z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4789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589207</xdr:colOff>
      <xdr:row>69</xdr:row>
      <xdr:rowOff>185073</xdr:rowOff>
    </xdr:from>
    <xdr:to>
      <xdr:col>9</xdr:col>
      <xdr:colOff>28101</xdr:colOff>
      <xdr:row>85</xdr:row>
      <xdr:rowOff>133929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37B1CE4-08F5-79C6-6E89-9710EE5B19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902804</xdr:colOff>
      <xdr:row>39</xdr:row>
      <xdr:rowOff>107674</xdr:rowOff>
    </xdr:from>
    <xdr:to>
      <xdr:col>9</xdr:col>
      <xdr:colOff>41413</xdr:colOff>
      <xdr:row>55</xdr:row>
      <xdr:rowOff>99391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CA5499C-82D9-449E-BC72-BC5E7828B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23</xdr:row>
          <xdr:rowOff>165100</xdr:rowOff>
        </xdr:from>
        <xdr:to>
          <xdr:col>2</xdr:col>
          <xdr:colOff>12700</xdr:colOff>
          <xdr:row>25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171450</xdr:rowOff>
        </xdr:from>
        <xdr:to>
          <xdr:col>5</xdr:col>
          <xdr:colOff>260350</xdr:colOff>
          <xdr:row>16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5</xdr:col>
          <xdr:colOff>260350</xdr:colOff>
          <xdr:row>17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5</xdr:col>
          <xdr:colOff>260350</xdr:colOff>
          <xdr:row>18</xdr:row>
          <xdr:rowOff>38100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</xdr:row>
          <xdr:rowOff>0</xdr:rowOff>
        </xdr:from>
        <xdr:to>
          <xdr:col>5</xdr:col>
          <xdr:colOff>260350</xdr:colOff>
          <xdr:row>19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458306</xdr:colOff>
      <xdr:row>1</xdr:row>
      <xdr:rowOff>77305</xdr:rowOff>
    </xdr:from>
    <xdr:to>
      <xdr:col>3</xdr:col>
      <xdr:colOff>353392</xdr:colOff>
      <xdr:row>8</xdr:row>
      <xdr:rowOff>1120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5AF29F4-97E9-39BE-1E06-4A6B1DC80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98828" y="259522"/>
          <a:ext cx="1165086" cy="11662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9"/>
  <sheetViews>
    <sheetView tabSelected="1" topLeftCell="A4" zoomScale="70" zoomScaleNormal="70" workbookViewId="0">
      <selection activeCell="H9" sqref="H9"/>
    </sheetView>
  </sheetViews>
  <sheetFormatPr defaultColWidth="0" defaultRowHeight="14" zeroHeight="1" x14ac:dyDescent="0.3"/>
  <cols>
    <col min="1" max="1" width="9.1796875" style="1" customWidth="1"/>
    <col min="2" max="2" width="9" style="1" customWidth="1"/>
    <col min="3" max="3" width="9.1796875" style="1" customWidth="1"/>
    <col min="4" max="4" width="8" style="1" bestFit="1" customWidth="1"/>
    <col min="5" max="5" width="15.54296875" style="1" customWidth="1"/>
    <col min="6" max="9" width="9.1796875" style="1" customWidth="1"/>
    <col min="10" max="10" width="17.26953125" style="1" customWidth="1"/>
    <col min="11" max="11" width="9.1796875" style="1" customWidth="1"/>
    <col min="12" max="16384" width="9.1796875" style="1" hidden="1"/>
  </cols>
  <sheetData>
    <row r="1" spans="2:17" ht="14.5" thickBot="1" x14ac:dyDescent="0.35"/>
    <row r="2" spans="2:17" ht="14.5" customHeight="1" thickTop="1" x14ac:dyDescent="0.3">
      <c r="B2" s="44"/>
      <c r="C2" s="45"/>
      <c r="D2" s="50" t="s">
        <v>16</v>
      </c>
      <c r="E2" s="50"/>
      <c r="F2" s="50"/>
      <c r="G2" s="50"/>
      <c r="H2" s="50"/>
      <c r="I2" s="50"/>
      <c r="J2" s="51"/>
      <c r="P2" s="21" t="s">
        <v>11</v>
      </c>
      <c r="Q2" s="10" t="s">
        <v>15</v>
      </c>
    </row>
    <row r="3" spans="2:17" ht="14.15" customHeight="1" x14ac:dyDescent="0.3">
      <c r="B3" s="46"/>
      <c r="C3" s="47"/>
      <c r="D3" s="52"/>
      <c r="E3" s="52"/>
      <c r="F3" s="52"/>
      <c r="G3" s="52"/>
      <c r="H3" s="52"/>
      <c r="I3" s="52"/>
      <c r="J3" s="53"/>
      <c r="P3" s="21">
        <f>IF(H9="Português",1,IF(H9="English","2","Verificar idioma"))</f>
        <v>1</v>
      </c>
      <c r="Q3" s="1" t="str">
        <f>IF(P3=1,"Estudante de Graduação", "Studant")</f>
        <v>Estudante de Graduação</v>
      </c>
    </row>
    <row r="4" spans="2:17" ht="14.15" customHeight="1" x14ac:dyDescent="0.3">
      <c r="B4" s="46"/>
      <c r="C4" s="47"/>
      <c r="D4" s="52"/>
      <c r="E4" s="52"/>
      <c r="F4" s="52"/>
      <c r="G4" s="52"/>
      <c r="H4" s="52"/>
      <c r="I4" s="52"/>
      <c r="J4" s="53"/>
      <c r="Q4" s="1" t="str">
        <f>IF(P3=1,"Bacharel", "Bachelor")</f>
        <v>Bacharel</v>
      </c>
    </row>
    <row r="5" spans="2:17" ht="14.15" customHeight="1" x14ac:dyDescent="0.3">
      <c r="B5" s="46"/>
      <c r="C5" s="47"/>
      <c r="D5" s="52"/>
      <c r="E5" s="52"/>
      <c r="F5" s="52"/>
      <c r="G5" s="52"/>
      <c r="H5" s="52"/>
      <c r="I5" s="52"/>
      <c r="J5" s="53"/>
      <c r="Q5" s="1" t="str">
        <f>IF(P3=1,"Mestre", "Master")</f>
        <v>Mestre</v>
      </c>
    </row>
    <row r="6" spans="2:17" ht="14.25" customHeight="1" x14ac:dyDescent="0.3">
      <c r="B6" s="48"/>
      <c r="C6" s="49"/>
      <c r="D6" s="54" t="str">
        <f>IF(P3=1,"Evento de Previsão de Comportamento de Estaca","Pile Prediction Event")</f>
        <v>Evento de Previsão de Comportamento de Estaca</v>
      </c>
      <c r="E6" s="54"/>
      <c r="F6" s="54"/>
      <c r="G6" s="54"/>
      <c r="H6" s="54"/>
      <c r="I6" s="54"/>
      <c r="J6" s="55"/>
      <c r="K6" s="2"/>
      <c r="Q6" s="1" t="str">
        <f>IF(P3=1,"Doutor", "Doctor")</f>
        <v>Doutor</v>
      </c>
    </row>
    <row r="7" spans="2:17" ht="14.25" customHeight="1" x14ac:dyDescent="0.3">
      <c r="B7" s="48"/>
      <c r="C7" s="49"/>
      <c r="D7" s="54" t="str">
        <f>IF(P3=1,"Estaca Teste - EC1: Estaca Hélice Contínua Monitorada", "Test Pile - EC1: Continuous Flight Auger Pile")</f>
        <v>Estaca Teste - EC1: Estaca Hélice Contínua Monitorada</v>
      </c>
      <c r="E7" s="54"/>
      <c r="F7" s="54"/>
      <c r="G7" s="54"/>
      <c r="H7" s="54"/>
      <c r="I7" s="54"/>
      <c r="J7" s="55"/>
      <c r="K7" s="2"/>
    </row>
    <row r="8" spans="2:17" x14ac:dyDescent="0.3">
      <c r="B8" s="23"/>
      <c r="J8" s="24"/>
    </row>
    <row r="9" spans="2:17" x14ac:dyDescent="0.3">
      <c r="B9" s="25"/>
      <c r="C9" s="3"/>
      <c r="D9" s="3"/>
      <c r="F9" s="3" t="s">
        <v>10</v>
      </c>
      <c r="G9" s="3"/>
      <c r="H9" s="40" t="s">
        <v>17</v>
      </c>
      <c r="I9" s="3"/>
      <c r="J9" s="26"/>
      <c r="K9" s="3"/>
    </row>
    <row r="10" spans="2:17" ht="14.5" thickBot="1" x14ac:dyDescent="0.35">
      <c r="B10" s="25"/>
      <c r="C10" s="3"/>
      <c r="D10" s="3"/>
      <c r="E10" s="12"/>
      <c r="F10" s="3"/>
      <c r="G10" s="3"/>
      <c r="H10" s="3"/>
      <c r="I10" s="3"/>
      <c r="J10" s="26"/>
      <c r="K10" s="3"/>
    </row>
    <row r="11" spans="2:17" x14ac:dyDescent="0.3">
      <c r="B11" s="61" t="str">
        <f>IF(P3=1,"Nome Completo do Participante", "Predictor Full Name")</f>
        <v>Nome Completo do Participante</v>
      </c>
      <c r="C11" s="62"/>
      <c r="D11" s="62"/>
      <c r="E11" s="62"/>
      <c r="F11" s="79"/>
      <c r="G11" s="79"/>
      <c r="H11" s="79"/>
      <c r="I11" s="79"/>
      <c r="J11" s="80"/>
    </row>
    <row r="12" spans="2:17" x14ac:dyDescent="0.3">
      <c r="B12" s="63" t="s">
        <v>3</v>
      </c>
      <c r="C12" s="64"/>
      <c r="D12" s="64"/>
      <c r="E12" s="64"/>
      <c r="F12" s="81"/>
      <c r="G12" s="81"/>
      <c r="H12" s="81"/>
      <c r="I12" s="81"/>
      <c r="J12" s="82"/>
    </row>
    <row r="13" spans="2:17" x14ac:dyDescent="0.3">
      <c r="B13" s="63" t="str">
        <f>IF(P3=1,"Estado / País", "State / Country")</f>
        <v>Estado / País</v>
      </c>
      <c r="C13" s="64"/>
      <c r="D13" s="64"/>
      <c r="E13" s="64"/>
      <c r="F13" s="81"/>
      <c r="G13" s="81"/>
      <c r="H13" s="81"/>
      <c r="I13" s="81"/>
      <c r="J13" s="82"/>
    </row>
    <row r="14" spans="2:17" x14ac:dyDescent="0.3">
      <c r="B14" s="63" t="str">
        <f>IF(P3=1,"Afiliação", "Affiliation")</f>
        <v>Afiliação</v>
      </c>
      <c r="C14" s="64"/>
      <c r="D14" s="64"/>
      <c r="E14" s="64"/>
      <c r="F14" s="81"/>
      <c r="G14" s="81"/>
      <c r="H14" s="81"/>
      <c r="I14" s="81"/>
      <c r="J14" s="82"/>
    </row>
    <row r="15" spans="2:17" x14ac:dyDescent="0.3">
      <c r="B15" s="63" t="str">
        <f>IF(P3=1,"Formação", "Educational Degree")</f>
        <v>Formação</v>
      </c>
      <c r="C15" s="64"/>
      <c r="D15" s="64"/>
      <c r="E15" s="64"/>
      <c r="F15" s="81"/>
      <c r="G15" s="81"/>
      <c r="H15" s="81"/>
      <c r="I15" s="81"/>
      <c r="J15" s="82"/>
    </row>
    <row r="16" spans="2:17" ht="15" customHeight="1" x14ac:dyDescent="0.3">
      <c r="B16" s="69" t="str">
        <f>IF(P3=1,"Sondagens Utilizadas", "Site Investigation and Ground Testing")</f>
        <v>Sondagens Utilizadas</v>
      </c>
      <c r="C16" s="70"/>
      <c r="D16" s="70"/>
      <c r="E16" s="70"/>
      <c r="F16" s="6" t="s">
        <v>12</v>
      </c>
      <c r="G16" s="22"/>
      <c r="H16" s="6"/>
      <c r="I16" s="6"/>
      <c r="J16" s="27"/>
    </row>
    <row r="17" spans="2:11" ht="15" customHeight="1" x14ac:dyDescent="0.3">
      <c r="B17" s="71"/>
      <c r="C17" s="72"/>
      <c r="D17" s="72"/>
      <c r="E17" s="72"/>
      <c r="F17" s="6" t="str">
        <f>IF(P3=1,"     Rotativa", "     Rotary Boring")</f>
        <v xml:space="preserve">     Rotativa</v>
      </c>
      <c r="G17" s="6"/>
      <c r="H17" s="6"/>
      <c r="I17" s="6"/>
      <c r="J17" s="27"/>
    </row>
    <row r="18" spans="2:11" ht="15" customHeight="1" x14ac:dyDescent="0.3">
      <c r="B18" s="71"/>
      <c r="C18" s="72"/>
      <c r="D18" s="72"/>
      <c r="E18" s="72"/>
      <c r="F18" s="6" t="s">
        <v>13</v>
      </c>
      <c r="G18" s="6"/>
      <c r="H18" s="6"/>
      <c r="I18" s="6"/>
      <c r="J18" s="27"/>
    </row>
    <row r="19" spans="2:11" ht="15" customHeight="1" x14ac:dyDescent="0.3">
      <c r="B19" s="75"/>
      <c r="C19" s="76"/>
      <c r="D19" s="76"/>
      <c r="E19" s="76"/>
      <c r="F19" s="6" t="s">
        <v>14</v>
      </c>
      <c r="G19" s="6"/>
      <c r="H19" s="6"/>
      <c r="I19" s="6"/>
      <c r="J19" s="27"/>
    </row>
    <row r="20" spans="2:11" ht="14.25" customHeight="1" x14ac:dyDescent="0.3">
      <c r="B20" s="69" t="str">
        <f>IF(P3=1,"Descrição do Dimensionamento", "Design Description")</f>
        <v>Descrição do Dimensionamento</v>
      </c>
      <c r="C20" s="70"/>
      <c r="D20" s="70"/>
      <c r="E20" s="70"/>
      <c r="F20" s="83"/>
      <c r="G20" s="83"/>
      <c r="H20" s="83"/>
      <c r="I20" s="83"/>
      <c r="J20" s="84"/>
    </row>
    <row r="21" spans="2:11" ht="14.25" customHeight="1" x14ac:dyDescent="0.3">
      <c r="B21" s="71"/>
      <c r="C21" s="72"/>
      <c r="D21" s="72"/>
      <c r="E21" s="72"/>
      <c r="F21" s="85"/>
      <c r="G21" s="85"/>
      <c r="H21" s="85"/>
      <c r="I21" s="85"/>
      <c r="J21" s="86"/>
    </row>
    <row r="22" spans="2:11" ht="14.25" customHeight="1" x14ac:dyDescent="0.3">
      <c r="B22" s="71"/>
      <c r="C22" s="72"/>
      <c r="D22" s="72"/>
      <c r="E22" s="72"/>
      <c r="F22" s="85"/>
      <c r="G22" s="85"/>
      <c r="H22" s="85"/>
      <c r="I22" s="85"/>
      <c r="J22" s="86"/>
    </row>
    <row r="23" spans="2:11" ht="14.25" customHeight="1" x14ac:dyDescent="0.3">
      <c r="B23" s="71"/>
      <c r="C23" s="72"/>
      <c r="D23" s="72"/>
      <c r="E23" s="72"/>
      <c r="F23" s="85"/>
      <c r="G23" s="85"/>
      <c r="H23" s="85"/>
      <c r="I23" s="85"/>
      <c r="J23" s="86"/>
    </row>
    <row r="24" spans="2:11" ht="15" customHeight="1" thickBot="1" x14ac:dyDescent="0.35">
      <c r="B24" s="73"/>
      <c r="C24" s="74"/>
      <c r="D24" s="74"/>
      <c r="E24" s="74"/>
      <c r="F24" s="87"/>
      <c r="G24" s="87"/>
      <c r="H24" s="87"/>
      <c r="I24" s="87"/>
      <c r="J24" s="88"/>
    </row>
    <row r="25" spans="2:11" x14ac:dyDescent="0.3">
      <c r="B25" s="23"/>
      <c r="C25" s="13" t="str">
        <f>IF(P3=1,"Li e Aceito os termos do Edital", "I have Read and Accept the terms of the Notice")</f>
        <v>Li e Aceito os termos do Edital</v>
      </c>
      <c r="D25" s="7"/>
      <c r="E25" s="7"/>
      <c r="F25" s="7"/>
      <c r="G25" s="7"/>
      <c r="H25" s="7"/>
      <c r="I25" s="7"/>
      <c r="J25" s="29"/>
    </row>
    <row r="26" spans="2:11" x14ac:dyDescent="0.3">
      <c r="B26" s="23"/>
      <c r="D26" s="7"/>
      <c r="E26" s="7"/>
      <c r="F26" s="7"/>
      <c r="G26" s="7"/>
      <c r="H26" s="7"/>
      <c r="I26" s="7"/>
      <c r="J26" s="29"/>
    </row>
    <row r="27" spans="2:11" ht="14.5" thickBot="1" x14ac:dyDescent="0.35">
      <c r="B27" s="23"/>
      <c r="D27" s="7"/>
      <c r="E27" s="7"/>
      <c r="F27" s="7"/>
      <c r="G27" s="7"/>
      <c r="H27" s="7"/>
      <c r="I27" s="7"/>
      <c r="J27" s="29"/>
    </row>
    <row r="28" spans="2:11" ht="14.5" thickBot="1" x14ac:dyDescent="0.35">
      <c r="B28" s="58" t="s">
        <v>4</v>
      </c>
      <c r="C28" s="59"/>
      <c r="D28" s="59"/>
      <c r="E28" s="59"/>
      <c r="F28" s="59"/>
      <c r="G28" s="59"/>
      <c r="H28" s="59"/>
      <c r="I28" s="59"/>
      <c r="J28" s="60"/>
      <c r="K28" s="3"/>
    </row>
    <row r="29" spans="2:11" x14ac:dyDescent="0.3">
      <c r="B29" s="65" t="str">
        <f>IF(P3=1,"Diâmetro (D):", "Diameter (D)")</f>
        <v>Diâmetro (D):</v>
      </c>
      <c r="C29" s="66"/>
      <c r="D29" s="66"/>
      <c r="E29" s="66"/>
      <c r="F29" s="15" t="s">
        <v>5</v>
      </c>
      <c r="G29" s="15"/>
      <c r="H29" s="15"/>
      <c r="I29" s="15"/>
      <c r="J29" s="30"/>
    </row>
    <row r="30" spans="2:11" x14ac:dyDescent="0.3">
      <c r="B30" s="67" t="str">
        <f>IF(P3=1,"Comprimento (L):", "Length (L):")</f>
        <v>Comprimento (L):</v>
      </c>
      <c r="C30" s="68"/>
      <c r="D30" s="68"/>
      <c r="E30" s="68"/>
      <c r="F30" s="16" t="s">
        <v>6</v>
      </c>
      <c r="G30" s="16"/>
      <c r="H30" s="16"/>
      <c r="I30" s="16"/>
      <c r="J30" s="32"/>
    </row>
    <row r="31" spans="2:11" ht="17.5" thickBot="1" x14ac:dyDescent="0.35">
      <c r="B31" s="77" t="s">
        <v>9</v>
      </c>
      <c r="C31" s="78"/>
      <c r="D31" s="78"/>
      <c r="E31" s="78"/>
      <c r="F31" s="14" t="s">
        <v>8</v>
      </c>
      <c r="G31" s="14"/>
      <c r="H31" s="14"/>
      <c r="I31" s="14"/>
      <c r="J31" s="33"/>
    </row>
    <row r="32" spans="2:11" x14ac:dyDescent="0.3">
      <c r="B32" s="23"/>
      <c r="D32" s="7"/>
      <c r="E32" s="7"/>
      <c r="F32" s="7"/>
      <c r="G32" s="7"/>
      <c r="H32" s="7"/>
      <c r="I32" s="7"/>
      <c r="J32" s="29"/>
    </row>
    <row r="33" spans="2:11" ht="14.5" thickBot="1" x14ac:dyDescent="0.35">
      <c r="B33" s="23"/>
      <c r="D33" s="7"/>
      <c r="E33" s="7"/>
      <c r="F33" s="7"/>
      <c r="G33" s="7"/>
      <c r="H33" s="7"/>
      <c r="I33" s="7"/>
      <c r="J33" s="29"/>
    </row>
    <row r="34" spans="2:11" ht="14.5" thickBot="1" x14ac:dyDescent="0.35">
      <c r="B34" s="58" t="s">
        <v>7</v>
      </c>
      <c r="C34" s="59"/>
      <c r="D34" s="59"/>
      <c r="E34" s="59"/>
      <c r="F34" s="59"/>
      <c r="G34" s="59"/>
      <c r="H34" s="59"/>
      <c r="I34" s="59"/>
      <c r="J34" s="60"/>
      <c r="K34" s="3"/>
    </row>
    <row r="35" spans="2:11" x14ac:dyDescent="0.3">
      <c r="B35" s="65" t="str">
        <f>IF(P3=1,"a) Carga de Ruptura (kN):", "a) Total pile capacity (kN):")</f>
        <v>a) Carga de Ruptura (kN):</v>
      </c>
      <c r="C35" s="66"/>
      <c r="D35" s="66"/>
      <c r="E35" s="66"/>
      <c r="F35" s="41"/>
      <c r="G35" s="11"/>
      <c r="H35" s="11"/>
      <c r="I35" s="11"/>
      <c r="J35" s="28"/>
    </row>
    <row r="36" spans="2:11" x14ac:dyDescent="0.3">
      <c r="B36" s="67" t="str">
        <f>IF(P3=1,"b) Carga de Atrito Lateral na Ruptura (kN):", "b) Side friction capacity (kN):")</f>
        <v>b) Carga de Atrito Lateral na Ruptura (kN):</v>
      </c>
      <c r="C36" s="68"/>
      <c r="D36" s="68"/>
      <c r="E36" s="68"/>
      <c r="F36" s="41"/>
      <c r="G36" s="11"/>
      <c r="H36" s="11"/>
      <c r="I36" s="11"/>
      <c r="J36" s="28"/>
    </row>
    <row r="37" spans="2:11" x14ac:dyDescent="0.3">
      <c r="B37" s="67" t="str">
        <f>IF(P3=1,"c) Carga de Ponta na Ruptura (kN):", "c) Toe Capacity (kN):")</f>
        <v>c) Carga de Ponta na Ruptura (kN):</v>
      </c>
      <c r="C37" s="68"/>
      <c r="D37" s="68"/>
      <c r="E37" s="68"/>
      <c r="F37" s="41"/>
      <c r="G37" s="11"/>
      <c r="H37" s="11"/>
      <c r="I37" s="11"/>
      <c r="J37" s="28"/>
    </row>
    <row r="38" spans="2:11" x14ac:dyDescent="0.3">
      <c r="B38" s="31"/>
      <c r="C38" s="8"/>
      <c r="D38" s="8"/>
      <c r="J38" s="24"/>
    </row>
    <row r="39" spans="2:11" x14ac:dyDescent="0.3">
      <c r="B39" s="56" t="str">
        <f>IF(P3=1,"d) Distribuição de carga axial ao longo do fuste na ruptura:", "d) Axial load distribution:")</f>
        <v>d) Distribuição de carga axial ao longo do fuste na ruptura:</v>
      </c>
      <c r="C39" s="57"/>
      <c r="D39" s="57"/>
      <c r="E39" s="57"/>
      <c r="F39" s="57"/>
      <c r="G39" s="57"/>
      <c r="H39" s="9"/>
      <c r="I39" s="9"/>
      <c r="J39" s="34"/>
    </row>
    <row r="40" spans="2:11" ht="14.5" thickBot="1" x14ac:dyDescent="0.35">
      <c r="B40" s="23"/>
      <c r="J40" s="24"/>
    </row>
    <row r="41" spans="2:11" x14ac:dyDescent="0.3">
      <c r="B41" s="23"/>
      <c r="C41" s="17" t="s">
        <v>1</v>
      </c>
      <c r="D41" s="18" t="s">
        <v>0</v>
      </c>
      <c r="J41" s="24"/>
    </row>
    <row r="42" spans="2:11" x14ac:dyDescent="0.3">
      <c r="B42" s="23"/>
      <c r="C42" s="5">
        <v>0</v>
      </c>
      <c r="D42" s="42"/>
      <c r="J42" s="24"/>
    </row>
    <row r="43" spans="2:11" x14ac:dyDescent="0.3">
      <c r="B43" s="23"/>
      <c r="C43" s="5">
        <v>1</v>
      </c>
      <c r="D43" s="42"/>
      <c r="J43" s="24"/>
    </row>
    <row r="44" spans="2:11" x14ac:dyDescent="0.3">
      <c r="B44" s="23"/>
      <c r="C44" s="5">
        <v>2</v>
      </c>
      <c r="D44" s="42"/>
      <c r="J44" s="24"/>
    </row>
    <row r="45" spans="2:11" x14ac:dyDescent="0.3">
      <c r="B45" s="23"/>
      <c r="C45" s="5">
        <v>3</v>
      </c>
      <c r="D45" s="42"/>
      <c r="J45" s="24"/>
    </row>
    <row r="46" spans="2:11" x14ac:dyDescent="0.3">
      <c r="B46" s="23"/>
      <c r="C46" s="5">
        <v>4</v>
      </c>
      <c r="D46" s="42"/>
      <c r="J46" s="24"/>
    </row>
    <row r="47" spans="2:11" x14ac:dyDescent="0.3">
      <c r="B47" s="23"/>
      <c r="C47" s="5">
        <v>5</v>
      </c>
      <c r="D47" s="42"/>
      <c r="J47" s="24"/>
    </row>
    <row r="48" spans="2:11" x14ac:dyDescent="0.3">
      <c r="B48" s="23"/>
      <c r="C48" s="5">
        <v>6</v>
      </c>
      <c r="D48" s="42"/>
      <c r="J48" s="24"/>
    </row>
    <row r="49" spans="2:10" x14ac:dyDescent="0.3">
      <c r="B49" s="23"/>
      <c r="C49" s="5">
        <v>7</v>
      </c>
      <c r="D49" s="42"/>
      <c r="J49" s="24"/>
    </row>
    <row r="50" spans="2:10" x14ac:dyDescent="0.3">
      <c r="B50" s="23"/>
      <c r="C50" s="5">
        <v>8</v>
      </c>
      <c r="D50" s="42"/>
      <c r="J50" s="24"/>
    </row>
    <row r="51" spans="2:10" x14ac:dyDescent="0.3">
      <c r="B51" s="23"/>
      <c r="C51" s="5">
        <v>9</v>
      </c>
      <c r="D51" s="42"/>
      <c r="J51" s="24"/>
    </row>
    <row r="52" spans="2:10" x14ac:dyDescent="0.3">
      <c r="B52" s="23"/>
      <c r="C52" s="5">
        <v>10</v>
      </c>
      <c r="D52" s="42"/>
      <c r="J52" s="24"/>
    </row>
    <row r="53" spans="2:10" x14ac:dyDescent="0.3">
      <c r="B53" s="23"/>
      <c r="C53" s="5">
        <v>11</v>
      </c>
      <c r="D53" s="42"/>
      <c r="J53" s="24"/>
    </row>
    <row r="54" spans="2:10" x14ac:dyDescent="0.3">
      <c r="B54" s="23"/>
      <c r="C54" s="5">
        <v>12</v>
      </c>
      <c r="D54" s="42"/>
      <c r="J54" s="24"/>
    </row>
    <row r="55" spans="2:10" x14ac:dyDescent="0.3">
      <c r="B55" s="23"/>
      <c r="C55" s="5">
        <v>13</v>
      </c>
      <c r="D55" s="42"/>
      <c r="J55" s="24"/>
    </row>
    <row r="56" spans="2:10" x14ac:dyDescent="0.3">
      <c r="B56" s="23"/>
      <c r="C56" s="5">
        <v>14</v>
      </c>
      <c r="D56" s="42"/>
      <c r="J56" s="24"/>
    </row>
    <row r="57" spans="2:10" x14ac:dyDescent="0.3">
      <c r="B57" s="23"/>
      <c r="C57" s="5">
        <v>15</v>
      </c>
      <c r="D57" s="42"/>
      <c r="J57" s="24"/>
    </row>
    <row r="58" spans="2:10" x14ac:dyDescent="0.3">
      <c r="B58" s="23"/>
      <c r="C58" s="5">
        <v>16</v>
      </c>
      <c r="D58" s="42"/>
      <c r="J58" s="24"/>
    </row>
    <row r="59" spans="2:10" x14ac:dyDescent="0.3">
      <c r="B59" s="23"/>
      <c r="C59" s="5">
        <v>17</v>
      </c>
      <c r="D59" s="42"/>
      <c r="J59" s="24"/>
    </row>
    <row r="60" spans="2:10" x14ac:dyDescent="0.3">
      <c r="B60" s="23"/>
      <c r="C60" s="5">
        <v>18</v>
      </c>
      <c r="D60" s="42"/>
      <c r="J60" s="24"/>
    </row>
    <row r="61" spans="2:10" x14ac:dyDescent="0.3">
      <c r="B61" s="23"/>
      <c r="C61" s="5">
        <v>19</v>
      </c>
      <c r="D61" s="42"/>
      <c r="J61" s="24"/>
    </row>
    <row r="62" spans="2:10" x14ac:dyDescent="0.3">
      <c r="B62" s="23"/>
      <c r="C62" s="5">
        <v>20</v>
      </c>
      <c r="D62" s="42"/>
      <c r="J62" s="24"/>
    </row>
    <row r="63" spans="2:10" x14ac:dyDescent="0.3">
      <c r="B63" s="23"/>
      <c r="C63" s="5">
        <v>21</v>
      </c>
      <c r="D63" s="42"/>
      <c r="J63" s="24"/>
    </row>
    <row r="64" spans="2:10" x14ac:dyDescent="0.3">
      <c r="B64" s="23"/>
      <c r="C64" s="5">
        <v>22</v>
      </c>
      <c r="D64" s="42"/>
      <c r="J64" s="24"/>
    </row>
    <row r="65" spans="2:14" x14ac:dyDescent="0.3">
      <c r="B65" s="23"/>
      <c r="C65" s="5">
        <v>23</v>
      </c>
      <c r="D65" s="42"/>
      <c r="J65" s="24"/>
    </row>
    <row r="66" spans="2:14" x14ac:dyDescent="0.3">
      <c r="B66" s="23"/>
      <c r="C66" s="5">
        <v>24</v>
      </c>
      <c r="D66" s="42"/>
      <c r="J66" s="24"/>
    </row>
    <row r="67" spans="2:14" ht="14.5" thickBot="1" x14ac:dyDescent="0.35">
      <c r="B67" s="23"/>
      <c r="C67" s="20">
        <v>25</v>
      </c>
      <c r="D67" s="43"/>
      <c r="J67" s="24"/>
      <c r="N67" s="4"/>
    </row>
    <row r="68" spans="2:14" ht="6.75" customHeight="1" x14ac:dyDescent="0.3">
      <c r="B68" s="35"/>
      <c r="C68" s="10"/>
      <c r="D68" s="10"/>
      <c r="J68" s="24"/>
    </row>
    <row r="69" spans="2:14" ht="14.5" x14ac:dyDescent="0.35">
      <c r="B69" s="56" t="str">
        <f>IF(P3=1,"e) Curva carga-recalque:", "e) Load-settlement curve:")</f>
        <v>e) Curva carga-recalque:</v>
      </c>
      <c r="C69" s="57"/>
      <c r="D69" s="57"/>
      <c r="E69" s="57"/>
      <c r="J69" s="36"/>
    </row>
    <row r="70" spans="2:14" ht="14.5" thickBot="1" x14ac:dyDescent="0.35">
      <c r="B70" s="23"/>
      <c r="J70" s="24"/>
    </row>
    <row r="71" spans="2:14" x14ac:dyDescent="0.3">
      <c r="B71" s="23"/>
      <c r="C71" s="17" t="s">
        <v>2</v>
      </c>
      <c r="D71" s="18" t="s">
        <v>0</v>
      </c>
      <c r="J71" s="24"/>
    </row>
    <row r="72" spans="2:14" x14ac:dyDescent="0.3">
      <c r="B72" s="23"/>
      <c r="C72" s="5">
        <v>0</v>
      </c>
      <c r="D72" s="19">
        <v>0</v>
      </c>
      <c r="J72" s="24"/>
    </row>
    <row r="73" spans="2:14" x14ac:dyDescent="0.3">
      <c r="B73" s="23"/>
      <c r="C73" s="5">
        <v>6</v>
      </c>
      <c r="D73" s="42"/>
      <c r="J73" s="24"/>
    </row>
    <row r="74" spans="2:14" x14ac:dyDescent="0.3">
      <c r="B74" s="23"/>
      <c r="C74" s="5">
        <v>12</v>
      </c>
      <c r="D74" s="42"/>
      <c r="J74" s="24"/>
    </row>
    <row r="75" spans="2:14" x14ac:dyDescent="0.3">
      <c r="B75" s="23"/>
      <c r="C75" s="5">
        <v>18</v>
      </c>
      <c r="D75" s="42"/>
      <c r="J75" s="24"/>
    </row>
    <row r="76" spans="2:14" x14ac:dyDescent="0.3">
      <c r="B76" s="23"/>
      <c r="C76" s="5">
        <v>24</v>
      </c>
      <c r="D76" s="42"/>
      <c r="J76" s="24"/>
    </row>
    <row r="77" spans="2:14" x14ac:dyDescent="0.3">
      <c r="B77" s="23"/>
      <c r="C77" s="5">
        <v>30</v>
      </c>
      <c r="D77" s="42"/>
      <c r="J77" s="24"/>
    </row>
    <row r="78" spans="2:14" x14ac:dyDescent="0.3">
      <c r="B78" s="23"/>
      <c r="C78" s="5">
        <v>36</v>
      </c>
      <c r="D78" s="42"/>
      <c r="J78" s="24"/>
    </row>
    <row r="79" spans="2:14" x14ac:dyDescent="0.3">
      <c r="B79" s="23"/>
      <c r="C79" s="5">
        <v>42.000000000000007</v>
      </c>
      <c r="D79" s="42"/>
      <c r="J79" s="24"/>
    </row>
    <row r="80" spans="2:14" x14ac:dyDescent="0.3">
      <c r="B80" s="23"/>
      <c r="C80" s="5">
        <v>48</v>
      </c>
      <c r="D80" s="42"/>
      <c r="J80" s="24"/>
    </row>
    <row r="81" spans="2:10" x14ac:dyDescent="0.3">
      <c r="B81" s="23"/>
      <c r="C81" s="5">
        <v>54</v>
      </c>
      <c r="D81" s="42"/>
      <c r="J81" s="24"/>
    </row>
    <row r="82" spans="2:10" x14ac:dyDescent="0.3">
      <c r="B82" s="23"/>
      <c r="C82" s="5">
        <v>60</v>
      </c>
      <c r="D82" s="42"/>
      <c r="J82" s="24"/>
    </row>
    <row r="83" spans="2:10" x14ac:dyDescent="0.3">
      <c r="B83" s="23"/>
      <c r="C83" s="5">
        <v>66</v>
      </c>
      <c r="D83" s="42"/>
      <c r="J83" s="24"/>
    </row>
    <row r="84" spans="2:10" x14ac:dyDescent="0.3">
      <c r="B84" s="23"/>
      <c r="C84" s="5">
        <v>72</v>
      </c>
      <c r="D84" s="42"/>
      <c r="J84" s="24"/>
    </row>
    <row r="85" spans="2:10" x14ac:dyDescent="0.3">
      <c r="B85" s="23"/>
      <c r="C85" s="5">
        <v>78</v>
      </c>
      <c r="D85" s="42"/>
      <c r="J85" s="24"/>
    </row>
    <row r="86" spans="2:10" x14ac:dyDescent="0.3">
      <c r="B86" s="23"/>
      <c r="C86" s="5">
        <v>84.000000000000014</v>
      </c>
      <c r="D86" s="42"/>
      <c r="J86" s="24"/>
    </row>
    <row r="87" spans="2:10" ht="14.5" thickBot="1" x14ac:dyDescent="0.35">
      <c r="B87" s="23"/>
      <c r="C87" s="20">
        <v>90</v>
      </c>
      <c r="D87" s="43"/>
      <c r="J87" s="24"/>
    </row>
    <row r="88" spans="2:10" ht="14.5" thickBot="1" x14ac:dyDescent="0.35">
      <c r="B88" s="37"/>
      <c r="C88" s="38"/>
      <c r="D88" s="38"/>
      <c r="E88" s="38"/>
      <c r="F88" s="38"/>
      <c r="G88" s="38"/>
      <c r="H88" s="38"/>
      <c r="I88" s="38"/>
      <c r="J88" s="39"/>
    </row>
    <row r="89" spans="2:10" ht="14.5" thickTop="1" x14ac:dyDescent="0.3"/>
  </sheetData>
  <sheetProtection algorithmName="SHA-512" hashValue="v9SsmNZ28ePfLDKUPZJeVUP7lattMgc+iCbyfY6P3RpxX88EUsiz6qs3hgW+jbwmayAcRinSs9bneIdocVYAiw==" saltValue="sVtJgwzP9WUnCHPbSrzwUw==" spinCount="100000" sheet="1" objects="1" scenarios="1" selectLockedCells="1"/>
  <mergeCells count="26">
    <mergeCell ref="B39:G39"/>
    <mergeCell ref="B31:E31"/>
    <mergeCell ref="B29:E29"/>
    <mergeCell ref="B30:E30"/>
    <mergeCell ref="F11:J11"/>
    <mergeCell ref="F12:J12"/>
    <mergeCell ref="F14:J14"/>
    <mergeCell ref="F15:J15"/>
    <mergeCell ref="F20:J24"/>
    <mergeCell ref="F13:J13"/>
    <mergeCell ref="D2:J5"/>
    <mergeCell ref="D6:J6"/>
    <mergeCell ref="D7:J7"/>
    <mergeCell ref="B69:E69"/>
    <mergeCell ref="B28:J28"/>
    <mergeCell ref="B11:E11"/>
    <mergeCell ref="B12:E12"/>
    <mergeCell ref="B34:J34"/>
    <mergeCell ref="B35:E35"/>
    <mergeCell ref="B36:E36"/>
    <mergeCell ref="B37:E37"/>
    <mergeCell ref="B20:E24"/>
    <mergeCell ref="B16:E19"/>
    <mergeCell ref="B14:E14"/>
    <mergeCell ref="B15:E15"/>
    <mergeCell ref="B13:E13"/>
  </mergeCells>
  <dataValidations count="2">
    <dataValidation type="list" allowBlank="1" showInputMessage="1" showErrorMessage="1" sqref="E10" xr:uid="{27210C26-431D-4D3F-936A-B0973C70BD7C}">
      <formula1>"Portuguese, English"</formula1>
    </dataValidation>
    <dataValidation type="list" allowBlank="1" showInputMessage="1" showErrorMessage="1" sqref="H9" xr:uid="{D4B967BC-41DB-427B-986E-18866F1AAFDC}">
      <formula1>"Português, English"</formula1>
    </dataValidation>
  </dataValidations>
  <pageMargins left="0.7" right="0.7" top="0.75" bottom="0.75" header="0.3" footer="0.3"/>
  <pageSetup orientation="portrait" horizontalDpi="360" verticalDpi="36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1</xdr:col>
                    <xdr:colOff>355600</xdr:colOff>
                    <xdr:row>23</xdr:row>
                    <xdr:rowOff>165100</xdr:rowOff>
                  </from>
                  <to>
                    <xdr:col>2</xdr:col>
                    <xdr:colOff>12700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171450</xdr:rowOff>
                  </from>
                  <to>
                    <xdr:col>5</xdr:col>
                    <xdr:colOff>260350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5</xdr:col>
                    <xdr:colOff>260350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Check Box 11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5</xdr:col>
                    <xdr:colOff>260350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12">
              <controlPr defaultSize="0" autoFill="0" autoLine="0" autoPict="0">
                <anchor moveWithCells="1">
                  <from>
                    <xdr:col>5</xdr:col>
                    <xdr:colOff>0</xdr:colOff>
                    <xdr:row>18</xdr:row>
                    <xdr:rowOff>0</xdr:rowOff>
                  </from>
                  <to>
                    <xdr:col>5</xdr:col>
                    <xdr:colOff>260350</xdr:colOff>
                    <xdr:row>19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Input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Bergan</dc:creator>
  <cp:lastModifiedBy>Financeiro BornSales</cp:lastModifiedBy>
  <dcterms:created xsi:type="dcterms:W3CDTF">2015-06-05T18:19:34Z</dcterms:created>
  <dcterms:modified xsi:type="dcterms:W3CDTF">2024-07-31T13:08:21Z</dcterms:modified>
</cp:coreProperties>
</file>